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E:\Data\Pardubice\Spojilská_2025\VÝKAZ VÝMĚR\"/>
    </mc:Choice>
  </mc:AlternateContent>
  <xr:revisionPtr revIDLastSave="0" documentId="8_{64297644-69E6-4E9F-8245-41D31AAF87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802-01 - IO 01 - Vodovod" sheetId="2" r:id="rId2"/>
    <sheet name="802-10 - VON 01 - Vedlejš..." sheetId="3" r:id="rId3"/>
  </sheets>
  <definedNames>
    <definedName name="_xlnm._FilterDatabase" localSheetId="1" hidden="1">'802-01 - IO 01 - Vodovod'!$C$124:$K$1012</definedName>
    <definedName name="_xlnm._FilterDatabase" localSheetId="2" hidden="1">'802-10 - VON 01 - Vedlejš...'!$C$120:$K$174</definedName>
    <definedName name="_xlnm.Print_Titles" localSheetId="1">'802-01 - IO 01 - Vodovod'!$124:$124</definedName>
    <definedName name="_xlnm.Print_Titles" localSheetId="2">'802-10 - VON 01 - Vedlejš...'!$120:$120</definedName>
    <definedName name="_xlnm.Print_Titles" localSheetId="0">'Rekapitulace stavby'!$92:$92</definedName>
    <definedName name="_xlnm.Print_Area" localSheetId="1">'802-01 - IO 01 - Vodovod'!$C$4:$J$76,'802-01 - IO 01 - Vodovod'!$C$82:$J$106,'802-01 - IO 01 - Vodovod'!$C$112:$K$1012</definedName>
    <definedName name="_xlnm.Print_Area" localSheetId="2">'802-10 - VON 01 - Vedlejš...'!$C$4:$J$76,'802-10 - VON 01 - Vedlejš...'!$C$82:$J$102,'802-10 - VON 01 - Vedlejš...'!$C$108:$K$174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1" i="3"/>
  <c r="BH161" i="3"/>
  <c r="BG161" i="3"/>
  <c r="BF161" i="3"/>
  <c r="T161" i="3"/>
  <c r="T160" i="3" s="1"/>
  <c r="R161" i="3"/>
  <c r="R160" i="3" s="1"/>
  <c r="P161" i="3"/>
  <c r="P160" i="3" s="1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115" i="3"/>
  <c r="E7" i="3"/>
  <c r="E111" i="3"/>
  <c r="J37" i="2"/>
  <c r="J36" i="2"/>
  <c r="AY95" i="1" s="1"/>
  <c r="J35" i="2"/>
  <c r="AX95" i="1" s="1"/>
  <c r="BI1010" i="2"/>
  <c r="BH1010" i="2"/>
  <c r="BG1010" i="2"/>
  <c r="BF1010" i="2"/>
  <c r="T1010" i="2"/>
  <c r="T1009" i="2" s="1"/>
  <c r="R1010" i="2"/>
  <c r="R1009" i="2" s="1"/>
  <c r="P1010" i="2"/>
  <c r="P1009" i="2" s="1"/>
  <c r="BI1005" i="2"/>
  <c r="BH1005" i="2"/>
  <c r="BG1005" i="2"/>
  <c r="BF1005" i="2"/>
  <c r="T1005" i="2"/>
  <c r="R1005" i="2"/>
  <c r="P1005" i="2"/>
  <c r="BI1001" i="2"/>
  <c r="BH1001" i="2"/>
  <c r="BG1001" i="2"/>
  <c r="BF1001" i="2"/>
  <c r="T1001" i="2"/>
  <c r="R1001" i="2"/>
  <c r="P1001" i="2"/>
  <c r="BI997" i="2"/>
  <c r="BH997" i="2"/>
  <c r="BG997" i="2"/>
  <c r="BF997" i="2"/>
  <c r="T997" i="2"/>
  <c r="R997" i="2"/>
  <c r="P997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76" i="2"/>
  <c r="BH976" i="2"/>
  <c r="BG976" i="2"/>
  <c r="BF976" i="2"/>
  <c r="T976" i="2"/>
  <c r="R976" i="2"/>
  <c r="P976" i="2"/>
  <c r="BI970" i="2"/>
  <c r="BH970" i="2"/>
  <c r="BG970" i="2"/>
  <c r="BF970" i="2"/>
  <c r="T970" i="2"/>
  <c r="R970" i="2"/>
  <c r="P970" i="2"/>
  <c r="BI962" i="2"/>
  <c r="BH962" i="2"/>
  <c r="BG962" i="2"/>
  <c r="BF962" i="2"/>
  <c r="T962" i="2"/>
  <c r="R962" i="2"/>
  <c r="P962" i="2"/>
  <c r="BI953" i="2"/>
  <c r="BH953" i="2"/>
  <c r="BG953" i="2"/>
  <c r="BF953" i="2"/>
  <c r="T953" i="2"/>
  <c r="R953" i="2"/>
  <c r="P953" i="2"/>
  <c r="BI945" i="2"/>
  <c r="BH945" i="2"/>
  <c r="BG945" i="2"/>
  <c r="BF945" i="2"/>
  <c r="T945" i="2"/>
  <c r="R945" i="2"/>
  <c r="P945" i="2"/>
  <c r="BI936" i="2"/>
  <c r="BH936" i="2"/>
  <c r="BG936" i="2"/>
  <c r="BF936" i="2"/>
  <c r="T936" i="2"/>
  <c r="R936" i="2"/>
  <c r="P936" i="2"/>
  <c r="BI931" i="2"/>
  <c r="BH931" i="2"/>
  <c r="BG931" i="2"/>
  <c r="BF931" i="2"/>
  <c r="T931" i="2"/>
  <c r="R931" i="2"/>
  <c r="P931" i="2"/>
  <c r="BI926" i="2"/>
  <c r="BH926" i="2"/>
  <c r="BG926" i="2"/>
  <c r="BF926" i="2"/>
  <c r="T926" i="2"/>
  <c r="R926" i="2"/>
  <c r="P926" i="2"/>
  <c r="BI920" i="2"/>
  <c r="BH920" i="2"/>
  <c r="BG920" i="2"/>
  <c r="BF920" i="2"/>
  <c r="T920" i="2"/>
  <c r="R920" i="2"/>
  <c r="P920" i="2"/>
  <c r="BI914" i="2"/>
  <c r="BH914" i="2"/>
  <c r="BG914" i="2"/>
  <c r="BF914" i="2"/>
  <c r="T914" i="2"/>
  <c r="R914" i="2"/>
  <c r="P914" i="2"/>
  <c r="BI908" i="2"/>
  <c r="BH908" i="2"/>
  <c r="BG908" i="2"/>
  <c r="BF908" i="2"/>
  <c r="T908" i="2"/>
  <c r="R908" i="2"/>
  <c r="P908" i="2"/>
  <c r="BI902" i="2"/>
  <c r="BH902" i="2"/>
  <c r="BG902" i="2"/>
  <c r="BF902" i="2"/>
  <c r="T902" i="2"/>
  <c r="R902" i="2"/>
  <c r="P902" i="2"/>
  <c r="BI896" i="2"/>
  <c r="BH896" i="2"/>
  <c r="BG896" i="2"/>
  <c r="BF896" i="2"/>
  <c r="T896" i="2"/>
  <c r="R896" i="2"/>
  <c r="P896" i="2"/>
  <c r="BI890" i="2"/>
  <c r="BH890" i="2"/>
  <c r="BG890" i="2"/>
  <c r="BF890" i="2"/>
  <c r="T890" i="2"/>
  <c r="R890" i="2"/>
  <c r="P890" i="2"/>
  <c r="BI884" i="2"/>
  <c r="BH884" i="2"/>
  <c r="BG884" i="2"/>
  <c r="BF884" i="2"/>
  <c r="T884" i="2"/>
  <c r="R884" i="2"/>
  <c r="P884" i="2"/>
  <c r="BI878" i="2"/>
  <c r="BH878" i="2"/>
  <c r="BG878" i="2"/>
  <c r="BF878" i="2"/>
  <c r="T878" i="2"/>
  <c r="R878" i="2"/>
  <c r="P878" i="2"/>
  <c r="BI869" i="2"/>
  <c r="BH869" i="2"/>
  <c r="BG869" i="2"/>
  <c r="BF869" i="2"/>
  <c r="T869" i="2"/>
  <c r="R869" i="2"/>
  <c r="P869" i="2"/>
  <c r="BI860" i="2"/>
  <c r="BH860" i="2"/>
  <c r="BG860" i="2"/>
  <c r="BF860" i="2"/>
  <c r="T860" i="2"/>
  <c r="R860" i="2"/>
  <c r="P860" i="2"/>
  <c r="BI852" i="2"/>
  <c r="BH852" i="2"/>
  <c r="BG852" i="2"/>
  <c r="BF852" i="2"/>
  <c r="T852" i="2"/>
  <c r="R852" i="2"/>
  <c r="P852" i="2"/>
  <c r="BI843" i="2"/>
  <c r="BH843" i="2"/>
  <c r="BG843" i="2"/>
  <c r="BF843" i="2"/>
  <c r="T843" i="2"/>
  <c r="R843" i="2"/>
  <c r="P843" i="2"/>
  <c r="BI838" i="2"/>
  <c r="BH838" i="2"/>
  <c r="BG838" i="2"/>
  <c r="BF838" i="2"/>
  <c r="T838" i="2"/>
  <c r="R838" i="2"/>
  <c r="P838" i="2"/>
  <c r="BI833" i="2"/>
  <c r="BH833" i="2"/>
  <c r="BG833" i="2"/>
  <c r="BF833" i="2"/>
  <c r="T833" i="2"/>
  <c r="R833" i="2"/>
  <c r="P833" i="2"/>
  <c r="BI827" i="2"/>
  <c r="BH827" i="2"/>
  <c r="BG827" i="2"/>
  <c r="BF827" i="2"/>
  <c r="T827" i="2"/>
  <c r="R827" i="2"/>
  <c r="P827" i="2"/>
  <c r="BI822" i="2"/>
  <c r="BH822" i="2"/>
  <c r="BG822" i="2"/>
  <c r="BF822" i="2"/>
  <c r="T822" i="2"/>
  <c r="R822" i="2"/>
  <c r="P822" i="2"/>
  <c r="BI817" i="2"/>
  <c r="BH817" i="2"/>
  <c r="BG817" i="2"/>
  <c r="BF817" i="2"/>
  <c r="T817" i="2"/>
  <c r="R817" i="2"/>
  <c r="P817" i="2"/>
  <c r="BI811" i="2"/>
  <c r="BH811" i="2"/>
  <c r="BG811" i="2"/>
  <c r="BF811" i="2"/>
  <c r="T811" i="2"/>
  <c r="R811" i="2"/>
  <c r="P811" i="2"/>
  <c r="BI803" i="2"/>
  <c r="BH803" i="2"/>
  <c r="BG803" i="2"/>
  <c r="BF803" i="2"/>
  <c r="T803" i="2"/>
  <c r="R803" i="2"/>
  <c r="P803" i="2"/>
  <c r="BI798" i="2"/>
  <c r="BH798" i="2"/>
  <c r="BG798" i="2"/>
  <c r="BF798" i="2"/>
  <c r="T798" i="2"/>
  <c r="R798" i="2"/>
  <c r="P798" i="2"/>
  <c r="BI792" i="2"/>
  <c r="BH792" i="2"/>
  <c r="BG792" i="2"/>
  <c r="BF792" i="2"/>
  <c r="T792" i="2"/>
  <c r="R792" i="2"/>
  <c r="P792" i="2"/>
  <c r="BI783" i="2"/>
  <c r="BH783" i="2"/>
  <c r="BG783" i="2"/>
  <c r="BF783" i="2"/>
  <c r="T783" i="2"/>
  <c r="R783" i="2"/>
  <c r="P783" i="2"/>
  <c r="BI774" i="2"/>
  <c r="BH774" i="2"/>
  <c r="BG774" i="2"/>
  <c r="BF774" i="2"/>
  <c r="T774" i="2"/>
  <c r="R774" i="2"/>
  <c r="P774" i="2"/>
  <c r="BI765" i="2"/>
  <c r="BH765" i="2"/>
  <c r="BG765" i="2"/>
  <c r="BF765" i="2"/>
  <c r="T765" i="2"/>
  <c r="R765" i="2"/>
  <c r="P765" i="2"/>
  <c r="BI760" i="2"/>
  <c r="BH760" i="2"/>
  <c r="BG760" i="2"/>
  <c r="BF760" i="2"/>
  <c r="T760" i="2"/>
  <c r="R760" i="2"/>
  <c r="P760" i="2"/>
  <c r="BI755" i="2"/>
  <c r="BH755" i="2"/>
  <c r="BG755" i="2"/>
  <c r="BF755" i="2"/>
  <c r="T755" i="2"/>
  <c r="R755" i="2"/>
  <c r="P755" i="2"/>
  <c r="BI749" i="2"/>
  <c r="BH749" i="2"/>
  <c r="BG749" i="2"/>
  <c r="BF749" i="2"/>
  <c r="T749" i="2"/>
  <c r="R749" i="2"/>
  <c r="P749" i="2"/>
  <c r="BI744" i="2"/>
  <c r="BH744" i="2"/>
  <c r="BG744" i="2"/>
  <c r="BF744" i="2"/>
  <c r="T744" i="2"/>
  <c r="R744" i="2"/>
  <c r="P744" i="2"/>
  <c r="BI739" i="2"/>
  <c r="BH739" i="2"/>
  <c r="BG739" i="2"/>
  <c r="BF739" i="2"/>
  <c r="T739" i="2"/>
  <c r="R739" i="2"/>
  <c r="P739" i="2"/>
  <c r="BI733" i="2"/>
  <c r="BH733" i="2"/>
  <c r="BG733" i="2"/>
  <c r="BF733" i="2"/>
  <c r="T733" i="2"/>
  <c r="R733" i="2"/>
  <c r="P733" i="2"/>
  <c r="BI728" i="2"/>
  <c r="BH728" i="2"/>
  <c r="BG728" i="2"/>
  <c r="BF728" i="2"/>
  <c r="T728" i="2"/>
  <c r="R728" i="2"/>
  <c r="P728" i="2"/>
  <c r="BI723" i="2"/>
  <c r="BH723" i="2"/>
  <c r="BG723" i="2"/>
  <c r="BF723" i="2"/>
  <c r="T723" i="2"/>
  <c r="R723" i="2"/>
  <c r="P723" i="2"/>
  <c r="BI717" i="2"/>
  <c r="BH717" i="2"/>
  <c r="BG717" i="2"/>
  <c r="BF717" i="2"/>
  <c r="T717" i="2"/>
  <c r="R717" i="2"/>
  <c r="P717" i="2"/>
  <c r="BI711" i="2"/>
  <c r="BH711" i="2"/>
  <c r="BG711" i="2"/>
  <c r="BF711" i="2"/>
  <c r="T711" i="2"/>
  <c r="R711" i="2"/>
  <c r="P711" i="2"/>
  <c r="BI706" i="2"/>
  <c r="BH706" i="2"/>
  <c r="BG706" i="2"/>
  <c r="BF706" i="2"/>
  <c r="T706" i="2"/>
  <c r="R706" i="2"/>
  <c r="P706" i="2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0" i="2"/>
  <c r="BH690" i="2"/>
  <c r="BG690" i="2"/>
  <c r="BF690" i="2"/>
  <c r="T690" i="2"/>
  <c r="R690" i="2"/>
  <c r="P690" i="2"/>
  <c r="BI685" i="2"/>
  <c r="BH685" i="2"/>
  <c r="BG685" i="2"/>
  <c r="BF685" i="2"/>
  <c r="T685" i="2"/>
  <c r="R685" i="2"/>
  <c r="P685" i="2"/>
  <c r="BI679" i="2"/>
  <c r="BH679" i="2"/>
  <c r="BG679" i="2"/>
  <c r="BF679" i="2"/>
  <c r="T679" i="2"/>
  <c r="R679" i="2"/>
  <c r="P679" i="2"/>
  <c r="BI674" i="2"/>
  <c r="BH674" i="2"/>
  <c r="BG674" i="2"/>
  <c r="BF674" i="2"/>
  <c r="T674" i="2"/>
  <c r="R674" i="2"/>
  <c r="P674" i="2"/>
  <c r="BI669" i="2"/>
  <c r="BH669" i="2"/>
  <c r="BG669" i="2"/>
  <c r="BF669" i="2"/>
  <c r="T669" i="2"/>
  <c r="R669" i="2"/>
  <c r="P669" i="2"/>
  <c r="BI664" i="2"/>
  <c r="BH664" i="2"/>
  <c r="BG664" i="2"/>
  <c r="BF664" i="2"/>
  <c r="T664" i="2"/>
  <c r="R664" i="2"/>
  <c r="P664" i="2"/>
  <c r="BI659" i="2"/>
  <c r="BH659" i="2"/>
  <c r="BG659" i="2"/>
  <c r="BF659" i="2"/>
  <c r="T659" i="2"/>
  <c r="R659" i="2"/>
  <c r="P659" i="2"/>
  <c r="BI653" i="2"/>
  <c r="BH653" i="2"/>
  <c r="BG653" i="2"/>
  <c r="BF653" i="2"/>
  <c r="T653" i="2"/>
  <c r="R653" i="2"/>
  <c r="P653" i="2"/>
  <c r="BI648" i="2"/>
  <c r="BH648" i="2"/>
  <c r="BG648" i="2"/>
  <c r="BF648" i="2"/>
  <c r="T648" i="2"/>
  <c r="R648" i="2"/>
  <c r="P648" i="2"/>
  <c r="BI642" i="2"/>
  <c r="BH642" i="2"/>
  <c r="BG642" i="2"/>
  <c r="BF642" i="2"/>
  <c r="T642" i="2"/>
  <c r="R642" i="2"/>
  <c r="P642" i="2"/>
  <c r="BI636" i="2"/>
  <c r="BH636" i="2"/>
  <c r="BG636" i="2"/>
  <c r="BF636" i="2"/>
  <c r="T636" i="2"/>
  <c r="R636" i="2"/>
  <c r="P636" i="2"/>
  <c r="BI631" i="2"/>
  <c r="BH631" i="2"/>
  <c r="BG631" i="2"/>
  <c r="BF631" i="2"/>
  <c r="T631" i="2"/>
  <c r="R631" i="2"/>
  <c r="P631" i="2"/>
  <c r="BI625" i="2"/>
  <c r="BH625" i="2"/>
  <c r="BG625" i="2"/>
  <c r="BF625" i="2"/>
  <c r="T625" i="2"/>
  <c r="R625" i="2"/>
  <c r="P625" i="2"/>
  <c r="BI620" i="2"/>
  <c r="BH620" i="2"/>
  <c r="BG620" i="2"/>
  <c r="BF620" i="2"/>
  <c r="T620" i="2"/>
  <c r="R620" i="2"/>
  <c r="P620" i="2"/>
  <c r="BI615" i="2"/>
  <c r="BH615" i="2"/>
  <c r="BG615" i="2"/>
  <c r="BF615" i="2"/>
  <c r="T615" i="2"/>
  <c r="R615" i="2"/>
  <c r="P615" i="2"/>
  <c r="BI609" i="2"/>
  <c r="BH609" i="2"/>
  <c r="BG609" i="2"/>
  <c r="BF609" i="2"/>
  <c r="T609" i="2"/>
  <c r="R609" i="2"/>
  <c r="P609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92" i="2"/>
  <c r="BH592" i="2"/>
  <c r="BG592" i="2"/>
  <c r="BF592" i="2"/>
  <c r="T592" i="2"/>
  <c r="R592" i="2"/>
  <c r="P592" i="2"/>
  <c r="BI587" i="2"/>
  <c r="BH587" i="2"/>
  <c r="BG587" i="2"/>
  <c r="BF587" i="2"/>
  <c r="T587" i="2"/>
  <c r="R587" i="2"/>
  <c r="P587" i="2"/>
  <c r="BI581" i="2"/>
  <c r="BH581" i="2"/>
  <c r="BG581" i="2"/>
  <c r="BF581" i="2"/>
  <c r="T581" i="2"/>
  <c r="R581" i="2"/>
  <c r="P581" i="2"/>
  <c r="BI575" i="2"/>
  <c r="BH575" i="2"/>
  <c r="BG575" i="2"/>
  <c r="BF575" i="2"/>
  <c r="T575" i="2"/>
  <c r="R575" i="2"/>
  <c r="P575" i="2"/>
  <c r="BI570" i="2"/>
  <c r="BH570" i="2"/>
  <c r="BG570" i="2"/>
  <c r="BF570" i="2"/>
  <c r="T570" i="2"/>
  <c r="R570" i="2"/>
  <c r="P570" i="2"/>
  <c r="BI564" i="2"/>
  <c r="BH564" i="2"/>
  <c r="BG564" i="2"/>
  <c r="BF564" i="2"/>
  <c r="T564" i="2"/>
  <c r="R564" i="2"/>
  <c r="P564" i="2"/>
  <c r="BI559" i="2"/>
  <c r="BH559" i="2"/>
  <c r="BG559" i="2"/>
  <c r="BF559" i="2"/>
  <c r="T559" i="2"/>
  <c r="R559" i="2"/>
  <c r="P559" i="2"/>
  <c r="BI554" i="2"/>
  <c r="BH554" i="2"/>
  <c r="BG554" i="2"/>
  <c r="BF554" i="2"/>
  <c r="T554" i="2"/>
  <c r="R554" i="2"/>
  <c r="P554" i="2"/>
  <c r="BI549" i="2"/>
  <c r="BH549" i="2"/>
  <c r="BG549" i="2"/>
  <c r="BF549" i="2"/>
  <c r="T549" i="2"/>
  <c r="R549" i="2"/>
  <c r="P549" i="2"/>
  <c r="BI543" i="2"/>
  <c r="BH543" i="2"/>
  <c r="BG543" i="2"/>
  <c r="BF543" i="2"/>
  <c r="T543" i="2"/>
  <c r="R543" i="2"/>
  <c r="P543" i="2"/>
  <c r="BI538" i="2"/>
  <c r="BH538" i="2"/>
  <c r="BG538" i="2"/>
  <c r="BF538" i="2"/>
  <c r="T538" i="2"/>
  <c r="R538" i="2"/>
  <c r="P538" i="2"/>
  <c r="BI533" i="2"/>
  <c r="BH533" i="2"/>
  <c r="BG533" i="2"/>
  <c r="BF533" i="2"/>
  <c r="T533" i="2"/>
  <c r="R533" i="2"/>
  <c r="P533" i="2"/>
  <c r="BI527" i="2"/>
  <c r="BH527" i="2"/>
  <c r="BG527" i="2"/>
  <c r="BF527" i="2"/>
  <c r="T527" i="2"/>
  <c r="R527" i="2"/>
  <c r="P527" i="2"/>
  <c r="BI520" i="2"/>
  <c r="BH520" i="2"/>
  <c r="BG520" i="2"/>
  <c r="BF520" i="2"/>
  <c r="T520" i="2"/>
  <c r="R520" i="2"/>
  <c r="P520" i="2"/>
  <c r="BI506" i="2"/>
  <c r="BH506" i="2"/>
  <c r="BG506" i="2"/>
  <c r="BF506" i="2"/>
  <c r="T506" i="2"/>
  <c r="R506" i="2"/>
  <c r="P506" i="2"/>
  <c r="BI492" i="2"/>
  <c r="BH492" i="2"/>
  <c r="BG492" i="2"/>
  <c r="BF492" i="2"/>
  <c r="T492" i="2"/>
  <c r="R492" i="2"/>
  <c r="P492" i="2"/>
  <c r="BI483" i="2"/>
  <c r="BH483" i="2"/>
  <c r="BG483" i="2"/>
  <c r="BF483" i="2"/>
  <c r="T483" i="2"/>
  <c r="R483" i="2"/>
  <c r="P483" i="2"/>
  <c r="BI476" i="2"/>
  <c r="BH476" i="2"/>
  <c r="BG476" i="2"/>
  <c r="BF476" i="2"/>
  <c r="T476" i="2"/>
  <c r="R476" i="2"/>
  <c r="P476" i="2"/>
  <c r="BI469" i="2"/>
  <c r="BH469" i="2"/>
  <c r="BG469" i="2"/>
  <c r="BF469" i="2"/>
  <c r="T469" i="2"/>
  <c r="R469" i="2"/>
  <c r="P469" i="2"/>
  <c r="BI460" i="2"/>
  <c r="BH460" i="2"/>
  <c r="BG460" i="2"/>
  <c r="BF460" i="2"/>
  <c r="T460" i="2"/>
  <c r="R460" i="2"/>
  <c r="P460" i="2"/>
  <c r="BI451" i="2"/>
  <c r="BH451" i="2"/>
  <c r="BG451" i="2"/>
  <c r="BF451" i="2"/>
  <c r="T451" i="2"/>
  <c r="R451" i="2"/>
  <c r="P451" i="2"/>
  <c r="BI442" i="2"/>
  <c r="BH442" i="2"/>
  <c r="BG442" i="2"/>
  <c r="BF442" i="2"/>
  <c r="T442" i="2"/>
  <c r="R442" i="2"/>
  <c r="P442" i="2"/>
  <c r="BI422" i="2"/>
  <c r="BH422" i="2"/>
  <c r="BG422" i="2"/>
  <c r="BF422" i="2"/>
  <c r="T422" i="2"/>
  <c r="R422" i="2"/>
  <c r="P422" i="2"/>
  <c r="BI410" i="2"/>
  <c r="BH410" i="2"/>
  <c r="BG410" i="2"/>
  <c r="BF410" i="2"/>
  <c r="T410" i="2"/>
  <c r="R410" i="2"/>
  <c r="P410" i="2"/>
  <c r="BI399" i="2"/>
  <c r="BH399" i="2"/>
  <c r="BG399" i="2"/>
  <c r="BF399" i="2"/>
  <c r="T399" i="2"/>
  <c r="R399" i="2"/>
  <c r="P399" i="2"/>
  <c r="BI388" i="2"/>
  <c r="BH388" i="2"/>
  <c r="BG388" i="2"/>
  <c r="BF388" i="2"/>
  <c r="T388" i="2"/>
  <c r="R388" i="2"/>
  <c r="P388" i="2"/>
  <c r="BI379" i="2"/>
  <c r="BH379" i="2"/>
  <c r="BG379" i="2"/>
  <c r="BF379" i="2"/>
  <c r="T379" i="2"/>
  <c r="R379" i="2"/>
  <c r="P379" i="2"/>
  <c r="BI370" i="2"/>
  <c r="BH370" i="2"/>
  <c r="BG370" i="2"/>
  <c r="BF370" i="2"/>
  <c r="T370" i="2"/>
  <c r="R370" i="2"/>
  <c r="P370" i="2"/>
  <c r="BI363" i="2"/>
  <c r="BH363" i="2"/>
  <c r="BG363" i="2"/>
  <c r="BF363" i="2"/>
  <c r="T363" i="2"/>
  <c r="T362" i="2" s="1"/>
  <c r="R363" i="2"/>
  <c r="R362" i="2" s="1"/>
  <c r="P363" i="2"/>
  <c r="P362" i="2" s="1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2" i="2"/>
  <c r="BH302" i="2"/>
  <c r="BG302" i="2"/>
  <c r="BF302" i="2"/>
  <c r="T302" i="2"/>
  <c r="R302" i="2"/>
  <c r="P302" i="2"/>
  <c r="BI295" i="2"/>
  <c r="BH295" i="2"/>
  <c r="BG295" i="2"/>
  <c r="BF295" i="2"/>
  <c r="T295" i="2"/>
  <c r="R295" i="2"/>
  <c r="P295" i="2"/>
  <c r="BI288" i="2"/>
  <c r="BH288" i="2"/>
  <c r="BG288" i="2"/>
  <c r="BF288" i="2"/>
  <c r="T288" i="2"/>
  <c r="R288" i="2"/>
  <c r="P288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38" i="2"/>
  <c r="BH238" i="2"/>
  <c r="BG238" i="2"/>
  <c r="BF238" i="2"/>
  <c r="T238" i="2"/>
  <c r="R238" i="2"/>
  <c r="P238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0" i="2"/>
  <c r="BH210" i="2"/>
  <c r="BG210" i="2"/>
  <c r="BF210" i="2"/>
  <c r="T210" i="2"/>
  <c r="R210" i="2"/>
  <c r="P210" i="2"/>
  <c r="BI202" i="2"/>
  <c r="BH202" i="2"/>
  <c r="BG202" i="2"/>
  <c r="BF202" i="2"/>
  <c r="T202" i="2"/>
  <c r="R202" i="2"/>
  <c r="P202" i="2"/>
  <c r="BI193" i="2"/>
  <c r="BH193" i="2"/>
  <c r="BG193" i="2"/>
  <c r="BF193" i="2"/>
  <c r="T193" i="2"/>
  <c r="R193" i="2"/>
  <c r="P193" i="2"/>
  <c r="BI184" i="2"/>
  <c r="BH184" i="2"/>
  <c r="BG184" i="2"/>
  <c r="BF184" i="2"/>
  <c r="T184" i="2"/>
  <c r="R184" i="2"/>
  <c r="P184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59" i="2"/>
  <c r="BH159" i="2"/>
  <c r="BG159" i="2"/>
  <c r="BF159" i="2"/>
  <c r="T159" i="2"/>
  <c r="R159" i="2"/>
  <c r="P159" i="2"/>
  <c r="BI150" i="2"/>
  <c r="BH150" i="2"/>
  <c r="BG150" i="2"/>
  <c r="BF150" i="2"/>
  <c r="T150" i="2"/>
  <c r="R150" i="2"/>
  <c r="P150" i="2"/>
  <c r="BI141" i="2"/>
  <c r="BH141" i="2"/>
  <c r="BG141" i="2"/>
  <c r="BF141" i="2"/>
  <c r="T141" i="2"/>
  <c r="R141" i="2"/>
  <c r="P141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BK986" i="2"/>
  <c r="BK945" i="2"/>
  <c r="J833" i="2"/>
  <c r="J817" i="2"/>
  <c r="BK760" i="2"/>
  <c r="J744" i="2"/>
  <c r="J706" i="2"/>
  <c r="J674" i="2"/>
  <c r="J659" i="2"/>
  <c r="J620" i="2"/>
  <c r="J581" i="2"/>
  <c r="J549" i="2"/>
  <c r="BK476" i="2"/>
  <c r="BK410" i="2"/>
  <c r="J370" i="2"/>
  <c r="J302" i="2"/>
  <c r="J262" i="2"/>
  <c r="J193" i="2"/>
  <c r="J128" i="2"/>
  <c r="BK962" i="2"/>
  <c r="J926" i="2"/>
  <c r="J908" i="2"/>
  <c r="BK869" i="2"/>
  <c r="J852" i="2"/>
  <c r="J792" i="2"/>
  <c r="J739" i="2"/>
  <c r="BK711" i="2"/>
  <c r="BK696" i="2"/>
  <c r="BK669" i="2"/>
  <c r="BK620" i="2"/>
  <c r="J570" i="2"/>
  <c r="BK520" i="2"/>
  <c r="J399" i="2"/>
  <c r="BK351" i="2"/>
  <c r="J323" i="2"/>
  <c r="J279" i="2"/>
  <c r="J224" i="2"/>
  <c r="BK128" i="2"/>
  <c r="J997" i="2"/>
  <c r="BK976" i="2"/>
  <c r="BK936" i="2"/>
  <c r="BK902" i="2"/>
  <c r="BK833" i="2"/>
  <c r="J798" i="2"/>
  <c r="J760" i="2"/>
  <c r="BK717" i="2"/>
  <c r="J679" i="2"/>
  <c r="J648" i="2"/>
  <c r="BK603" i="2"/>
  <c r="BK581" i="2"/>
  <c r="BK549" i="2"/>
  <c r="J527" i="2"/>
  <c r="J460" i="2"/>
  <c r="BK323" i="2"/>
  <c r="BK279" i="2"/>
  <c r="J247" i="2"/>
  <c r="BK210" i="2"/>
  <c r="J159" i="2"/>
  <c r="AS94" i="1"/>
  <c r="J860" i="2"/>
  <c r="BK817" i="2"/>
  <c r="J774" i="2"/>
  <c r="J723" i="2"/>
  <c r="J653" i="2"/>
  <c r="J609" i="2"/>
  <c r="BK570" i="2"/>
  <c r="BK492" i="2"/>
  <c r="J442" i="2"/>
  <c r="J351" i="2"/>
  <c r="BK327" i="2"/>
  <c r="J252" i="2"/>
  <c r="J210" i="2"/>
  <c r="J175" i="2"/>
  <c r="J161" i="3"/>
  <c r="J129" i="3"/>
  <c r="BK129" i="3"/>
  <c r="BK1010" i="2"/>
  <c r="J986" i="2"/>
  <c r="J936" i="2"/>
  <c r="BK827" i="2"/>
  <c r="J811" i="2"/>
  <c r="J755" i="2"/>
  <c r="BK728" i="2"/>
  <c r="BK701" i="2"/>
  <c r="BK664" i="2"/>
  <c r="BK625" i="2"/>
  <c r="BK587" i="2"/>
  <c r="J554" i="2"/>
  <c r="BK460" i="2"/>
  <c r="BK388" i="2"/>
  <c r="BK363" i="2"/>
  <c r="BK295" i="2"/>
  <c r="BK252" i="2"/>
  <c r="J168" i="2"/>
  <c r="J132" i="2"/>
  <c r="J945" i="2"/>
  <c r="BK914" i="2"/>
  <c r="BK884" i="2"/>
  <c r="BK860" i="2"/>
  <c r="J843" i="2"/>
  <c r="J765" i="2"/>
  <c r="BK723" i="2"/>
  <c r="BK690" i="2"/>
  <c r="J642" i="2"/>
  <c r="BK615" i="2"/>
  <c r="J538" i="2"/>
  <c r="BK483" i="2"/>
  <c r="J410" i="2"/>
  <c r="J342" i="2"/>
  <c r="J314" i="2"/>
  <c r="BK267" i="2"/>
  <c r="J184" i="2"/>
  <c r="J1001" i="2"/>
  <c r="J993" i="2"/>
  <c r="J970" i="2"/>
  <c r="J920" i="2"/>
  <c r="J884" i="2"/>
  <c r="J822" i="2"/>
  <c r="BK783" i="2"/>
  <c r="BK755" i="2"/>
  <c r="J685" i="2"/>
  <c r="J631" i="2"/>
  <c r="J592" i="2"/>
  <c r="J564" i="2"/>
  <c r="BK543" i="2"/>
  <c r="J492" i="2"/>
  <c r="J388" i="2"/>
  <c r="J327" i="2"/>
  <c r="BK288" i="2"/>
  <c r="BK262" i="2"/>
  <c r="J229" i="2"/>
  <c r="BK175" i="2"/>
  <c r="BK132" i="2"/>
  <c r="BK997" i="2"/>
  <c r="J990" i="2"/>
  <c r="J902" i="2"/>
  <c r="J890" i="2"/>
  <c r="BK852" i="2"/>
  <c r="BK811" i="2"/>
  <c r="BK749" i="2"/>
  <c r="J696" i="2"/>
  <c r="BK659" i="2"/>
  <c r="BK631" i="2"/>
  <c r="BK575" i="2"/>
  <c r="J520" i="2"/>
  <c r="BK451" i="2"/>
  <c r="BK370" i="2"/>
  <c r="J311" i="2"/>
  <c r="BK247" i="2"/>
  <c r="J219" i="2"/>
  <c r="BK184" i="2"/>
  <c r="J145" i="3"/>
  <c r="J134" i="3"/>
  <c r="J156" i="3"/>
  <c r="J172" i="3"/>
  <c r="BK803" i="2"/>
  <c r="BK674" i="2"/>
  <c r="J625" i="2"/>
  <c r="BK554" i="2"/>
  <c r="BK527" i="2"/>
  <c r="BK442" i="2"/>
  <c r="J363" i="2"/>
  <c r="BK339" i="2"/>
  <c r="J273" i="2"/>
  <c r="BK219" i="2"/>
  <c r="BK1005" i="2"/>
  <c r="J983" i="2"/>
  <c r="J962" i="2"/>
  <c r="J914" i="2"/>
  <c r="BK838" i="2"/>
  <c r="BK765" i="2"/>
  <c r="BK739" i="2"/>
  <c r="BK706" i="2"/>
  <c r="BK653" i="2"/>
  <c r="BK597" i="2"/>
  <c r="J559" i="2"/>
  <c r="J533" i="2"/>
  <c r="J469" i="2"/>
  <c r="BK379" i="2"/>
  <c r="BK302" i="2"/>
  <c r="J267" i="2"/>
  <c r="BK224" i="2"/>
  <c r="BK168" i="2"/>
  <c r="BK141" i="2"/>
  <c r="BK1001" i="2"/>
  <c r="BK990" i="2"/>
  <c r="BK920" i="2"/>
  <c r="J896" i="2"/>
  <c r="J869" i="2"/>
  <c r="J838" i="2"/>
  <c r="J783" i="2"/>
  <c r="J728" i="2"/>
  <c r="J664" i="2"/>
  <c r="BK642" i="2"/>
  <c r="J597" i="2"/>
  <c r="BK564" i="2"/>
  <c r="J506" i="2"/>
  <c r="BK399" i="2"/>
  <c r="J330" i="2"/>
  <c r="BK257" i="2"/>
  <c r="BK229" i="2"/>
  <c r="BK150" i="2"/>
  <c r="BK151" i="3"/>
  <c r="BK161" i="3"/>
  <c r="J151" i="3"/>
  <c r="BK124" i="3"/>
  <c r="BK139" i="3"/>
  <c r="BK169" i="3"/>
  <c r="J1005" i="2"/>
  <c r="BK953" i="2"/>
  <c r="J931" i="2"/>
  <c r="BK822" i="2"/>
  <c r="J803" i="2"/>
  <c r="J749" i="2"/>
  <c r="J717" i="2"/>
  <c r="BK685" i="2"/>
  <c r="J636" i="2"/>
  <c r="BK592" i="2"/>
  <c r="BK559" i="2"/>
  <c r="J483" i="2"/>
  <c r="J451" i="2"/>
  <c r="J379" i="2"/>
  <c r="J354" i="2"/>
  <c r="J288" i="2"/>
  <c r="BK202" i="2"/>
  <c r="J141" i="2"/>
  <c r="BK970" i="2"/>
  <c r="BK931" i="2"/>
  <c r="BK896" i="2"/>
  <c r="J878" i="2"/>
  <c r="BK798" i="2"/>
  <c r="BK733" i="2"/>
  <c r="J701" i="2"/>
  <c r="BK679" i="2"/>
  <c r="BK636" i="2"/>
  <c r="J603" i="2"/>
  <c r="BK533" i="2"/>
  <c r="J476" i="2"/>
  <c r="BK354" i="2"/>
  <c r="BK330" i="2"/>
  <c r="BK311" i="2"/>
  <c r="J257" i="2"/>
  <c r="BK159" i="2"/>
  <c r="BK983" i="2"/>
  <c r="J976" i="2"/>
  <c r="J953" i="2"/>
  <c r="BK890" i="2"/>
  <c r="J827" i="2"/>
  <c r="BK774" i="2"/>
  <c r="BK744" i="2"/>
  <c r="J711" i="2"/>
  <c r="J669" i="2"/>
  <c r="BK609" i="2"/>
  <c r="J587" i="2"/>
  <c r="J575" i="2"/>
  <c r="BK538" i="2"/>
  <c r="BK506" i="2"/>
  <c r="J422" i="2"/>
  <c r="BK342" i="2"/>
  <c r="BK314" i="2"/>
  <c r="BK273" i="2"/>
  <c r="BK238" i="2"/>
  <c r="J202" i="2"/>
  <c r="J150" i="2"/>
  <c r="J1010" i="2"/>
  <c r="BK993" i="2"/>
  <c r="BK926" i="2"/>
  <c r="BK908" i="2"/>
  <c r="BK878" i="2"/>
  <c r="BK843" i="2"/>
  <c r="BK792" i="2"/>
  <c r="J733" i="2"/>
  <c r="J690" i="2"/>
  <c r="BK648" i="2"/>
  <c r="J615" i="2"/>
  <c r="J543" i="2"/>
  <c r="BK469" i="2"/>
  <c r="BK422" i="2"/>
  <c r="J339" i="2"/>
  <c r="J295" i="2"/>
  <c r="J238" i="2"/>
  <c r="BK193" i="2"/>
  <c r="J169" i="3"/>
  <c r="J124" i="3"/>
  <c r="BK156" i="3"/>
  <c r="BK145" i="3"/>
  <c r="BK172" i="3"/>
  <c r="BK134" i="3"/>
  <c r="J139" i="3"/>
  <c r="BK127" i="2" l="1"/>
  <c r="J127" i="2" s="1"/>
  <c r="J98" i="2" s="1"/>
  <c r="P369" i="2"/>
  <c r="P421" i="2"/>
  <c r="P519" i="2"/>
  <c r="R935" i="2"/>
  <c r="BK982" i="2"/>
  <c r="J982" i="2" s="1"/>
  <c r="J104" i="2" s="1"/>
  <c r="BK123" i="3"/>
  <c r="P127" i="2"/>
  <c r="R369" i="2"/>
  <c r="T421" i="2"/>
  <c r="R519" i="2"/>
  <c r="BK935" i="2"/>
  <c r="J935" i="2" s="1"/>
  <c r="J103" i="2" s="1"/>
  <c r="R982" i="2"/>
  <c r="T123" i="3"/>
  <c r="T127" i="2"/>
  <c r="T369" i="2"/>
  <c r="R421" i="2"/>
  <c r="T519" i="2"/>
  <c r="P935" i="2"/>
  <c r="P982" i="2"/>
  <c r="P123" i="3"/>
  <c r="BK150" i="3"/>
  <c r="J150" i="3" s="1"/>
  <c r="J99" i="3" s="1"/>
  <c r="R150" i="3"/>
  <c r="BK168" i="3"/>
  <c r="J168" i="3" s="1"/>
  <c r="J101" i="3" s="1"/>
  <c r="R127" i="2"/>
  <c r="R126" i="2"/>
  <c r="R125" i="2" s="1"/>
  <c r="BK369" i="2"/>
  <c r="J369" i="2"/>
  <c r="J100" i="2"/>
  <c r="BK421" i="2"/>
  <c r="J421" i="2" s="1"/>
  <c r="J101" i="2" s="1"/>
  <c r="BK519" i="2"/>
  <c r="J519" i="2" s="1"/>
  <c r="J102" i="2" s="1"/>
  <c r="T935" i="2"/>
  <c r="T982" i="2"/>
  <c r="R123" i="3"/>
  <c r="P150" i="3"/>
  <c r="T150" i="3"/>
  <c r="P168" i="3"/>
  <c r="R168" i="3"/>
  <c r="T168" i="3"/>
  <c r="BK362" i="2"/>
  <c r="J362" i="2"/>
  <c r="J99" i="2" s="1"/>
  <c r="BK1009" i="2"/>
  <c r="J1009" i="2"/>
  <c r="J105" i="2"/>
  <c r="BK160" i="3"/>
  <c r="J160" i="3" s="1"/>
  <c r="J100" i="3" s="1"/>
  <c r="E85" i="3"/>
  <c r="BE124" i="3"/>
  <c r="BE129" i="3"/>
  <c r="BE145" i="3"/>
  <c r="BE151" i="3"/>
  <c r="F118" i="3"/>
  <c r="BE156" i="3"/>
  <c r="BE161" i="3"/>
  <c r="J89" i="3"/>
  <c r="BE169" i="3"/>
  <c r="BE134" i="3"/>
  <c r="BE139" i="3"/>
  <c r="BE172" i="3"/>
  <c r="F92" i="2"/>
  <c r="BE128" i="2"/>
  <c r="BE159" i="2"/>
  <c r="BE262" i="2"/>
  <c r="BE273" i="2"/>
  <c r="BE279" i="2"/>
  <c r="BE295" i="2"/>
  <c r="BE323" i="2"/>
  <c r="BE388" i="2"/>
  <c r="BE410" i="2"/>
  <c r="BE483" i="2"/>
  <c r="BE533" i="2"/>
  <c r="BE549" i="2"/>
  <c r="BE554" i="2"/>
  <c r="BE575" i="2"/>
  <c r="BE587" i="2"/>
  <c r="BE615" i="2"/>
  <c r="BE620" i="2"/>
  <c r="BE664" i="2"/>
  <c r="BE679" i="2"/>
  <c r="BE685" i="2"/>
  <c r="BE690" i="2"/>
  <c r="BE711" i="2"/>
  <c r="BE739" i="2"/>
  <c r="BE755" i="2"/>
  <c r="BE792" i="2"/>
  <c r="BE798" i="2"/>
  <c r="BE822" i="2"/>
  <c r="BE833" i="2"/>
  <c r="BE843" i="2"/>
  <c r="BE860" i="2"/>
  <c r="BE902" i="2"/>
  <c r="BE914" i="2"/>
  <c r="BE926" i="2"/>
  <c r="BE936" i="2"/>
  <c r="BE990" i="2"/>
  <c r="BE993" i="2"/>
  <c r="BE997" i="2"/>
  <c r="BE1001" i="2"/>
  <c r="BE1005" i="2"/>
  <c r="BE184" i="2"/>
  <c r="BE252" i="2"/>
  <c r="BE311" i="2"/>
  <c r="BE330" i="2"/>
  <c r="BE351" i="2"/>
  <c r="BE354" i="2"/>
  <c r="BE363" i="2"/>
  <c r="BE370" i="2"/>
  <c r="BE399" i="2"/>
  <c r="BE422" i="2"/>
  <c r="BE476" i="2"/>
  <c r="BE570" i="2"/>
  <c r="BE631" i="2"/>
  <c r="BE636" i="2"/>
  <c r="BE674" i="2"/>
  <c r="BE696" i="2"/>
  <c r="BE723" i="2"/>
  <c r="BE728" i="2"/>
  <c r="BE744" i="2"/>
  <c r="BE803" i="2"/>
  <c r="BE852" i="2"/>
  <c r="BE869" i="2"/>
  <c r="BE884" i="2"/>
  <c r="BE896" i="2"/>
  <c r="BE931" i="2"/>
  <c r="BE945" i="2"/>
  <c r="BE970" i="2"/>
  <c r="BE976" i="2"/>
  <c r="BE983" i="2"/>
  <c r="E85" i="2"/>
  <c r="BE132" i="2"/>
  <c r="BE141" i="2"/>
  <c r="BE150" i="2"/>
  <c r="BE168" i="2"/>
  <c r="BE193" i="2"/>
  <c r="BE202" i="2"/>
  <c r="BE229" i="2"/>
  <c r="BE247" i="2"/>
  <c r="BE257" i="2"/>
  <c r="BE288" i="2"/>
  <c r="BE379" i="2"/>
  <c r="BE442" i="2"/>
  <c r="BE451" i="2"/>
  <c r="BE460" i="2"/>
  <c r="BE492" i="2"/>
  <c r="BE506" i="2"/>
  <c r="BE543" i="2"/>
  <c r="BE559" i="2"/>
  <c r="BE564" i="2"/>
  <c r="BE581" i="2"/>
  <c r="BE592" i="2"/>
  <c r="BE625" i="2"/>
  <c r="BE653" i="2"/>
  <c r="BE659" i="2"/>
  <c r="BE701" i="2"/>
  <c r="BE706" i="2"/>
  <c r="BE717" i="2"/>
  <c r="BE749" i="2"/>
  <c r="BE760" i="2"/>
  <c r="BE811" i="2"/>
  <c r="BE817" i="2"/>
  <c r="BE827" i="2"/>
  <c r="BE838" i="2"/>
  <c r="BE878" i="2"/>
  <c r="BE890" i="2"/>
  <c r="BE908" i="2"/>
  <c r="BE920" i="2"/>
  <c r="BE953" i="2"/>
  <c r="BE962" i="2"/>
  <c r="BE986" i="2"/>
  <c r="BE1010" i="2"/>
  <c r="J89" i="2"/>
  <c r="BE175" i="2"/>
  <c r="BE210" i="2"/>
  <c r="BE219" i="2"/>
  <c r="BE224" i="2"/>
  <c r="BE238" i="2"/>
  <c r="BE267" i="2"/>
  <c r="BE302" i="2"/>
  <c r="BE314" i="2"/>
  <c r="BE327" i="2"/>
  <c r="BE339" i="2"/>
  <c r="BE342" i="2"/>
  <c r="BE469" i="2"/>
  <c r="BE520" i="2"/>
  <c r="BE527" i="2"/>
  <c r="BE538" i="2"/>
  <c r="BE597" i="2"/>
  <c r="BE603" i="2"/>
  <c r="BE609" i="2"/>
  <c r="BE642" i="2"/>
  <c r="BE648" i="2"/>
  <c r="BE669" i="2"/>
  <c r="BE733" i="2"/>
  <c r="BE765" i="2"/>
  <c r="BE774" i="2"/>
  <c r="BE783" i="2"/>
  <c r="J34" i="2"/>
  <c r="AW95" i="1" s="1"/>
  <c r="F35" i="3"/>
  <c r="BB96" i="1" s="1"/>
  <c r="F37" i="3"/>
  <c r="BD96" i="1" s="1"/>
  <c r="F34" i="2"/>
  <c r="BA95" i="1" s="1"/>
  <c r="F36" i="2"/>
  <c r="BC95" i="1" s="1"/>
  <c r="F35" i="2"/>
  <c r="BB95" i="1" s="1"/>
  <c r="F36" i="3"/>
  <c r="BC96" i="1" s="1"/>
  <c r="J34" i="3"/>
  <c r="AW96" i="1" s="1"/>
  <c r="F37" i="2"/>
  <c r="BD95" i="1" s="1"/>
  <c r="F34" i="3"/>
  <c r="BA96" i="1" s="1"/>
  <c r="T122" i="3" l="1"/>
  <c r="T121" i="3"/>
  <c r="P126" i="2"/>
  <c r="P125" i="2"/>
  <c r="AU95" i="1" s="1"/>
  <c r="T126" i="2"/>
  <c r="T125" i="2" s="1"/>
  <c r="BK122" i="3"/>
  <c r="J122" i="3" s="1"/>
  <c r="J97" i="3" s="1"/>
  <c r="R122" i="3"/>
  <c r="R121" i="3"/>
  <c r="P122" i="3"/>
  <c r="P121" i="3"/>
  <c r="AU96" i="1"/>
  <c r="BK126" i="2"/>
  <c r="J126" i="2" s="1"/>
  <c r="J97" i="2" s="1"/>
  <c r="J123" i="3"/>
  <c r="J98" i="3"/>
  <c r="J33" i="2"/>
  <c r="AV95" i="1" s="1"/>
  <c r="AT95" i="1" s="1"/>
  <c r="BB94" i="1"/>
  <c r="W31" i="1" s="1"/>
  <c r="BA94" i="1"/>
  <c r="AW94" i="1"/>
  <c r="AK30" i="1"/>
  <c r="F33" i="3"/>
  <c r="AZ96" i="1" s="1"/>
  <c r="F33" i="2"/>
  <c r="AZ95" i="1"/>
  <c r="BC94" i="1"/>
  <c r="AY94" i="1" s="1"/>
  <c r="BD94" i="1"/>
  <c r="W33" i="1"/>
  <c r="J33" i="3"/>
  <c r="AV96" i="1" s="1"/>
  <c r="AT96" i="1" s="1"/>
  <c r="BK125" i="2" l="1"/>
  <c r="J125" i="2" s="1"/>
  <c r="J30" i="2" s="1"/>
  <c r="AG95" i="1" s="1"/>
  <c r="BK121" i="3"/>
  <c r="J121" i="3"/>
  <c r="J96" i="3" s="1"/>
  <c r="AU94" i="1"/>
  <c r="W32" i="1"/>
  <c r="AZ94" i="1"/>
  <c r="W29" i="1"/>
  <c r="AX94" i="1"/>
  <c r="W30" i="1"/>
  <c r="J39" i="2" l="1"/>
  <c r="J96" i="2"/>
  <c r="AN95" i="1"/>
  <c r="J30" i="3"/>
  <c r="AG96" i="1" s="1"/>
  <c r="AG94" i="1" s="1"/>
  <c r="AK26" i="1" s="1"/>
  <c r="AK35" i="1" s="1"/>
  <c r="AV94" i="1"/>
  <c r="AK29" i="1" s="1"/>
  <c r="J39" i="3" l="1"/>
  <c r="AN96" i="1"/>
  <c r="AT94" i="1"/>
  <c r="AN94" i="1" l="1"/>
</calcChain>
</file>

<file path=xl/sharedStrings.xml><?xml version="1.0" encoding="utf-8"?>
<sst xmlns="http://schemas.openxmlformats.org/spreadsheetml/2006/main" count="8688" uniqueCount="1022">
  <si>
    <t>Export Komplet</t>
  </si>
  <si>
    <t/>
  </si>
  <si>
    <t>2.0</t>
  </si>
  <si>
    <t>ZAMOK</t>
  </si>
  <si>
    <t>False</t>
  </si>
  <si>
    <t>{2cafb5c6-1283-479c-8ed2-f384731ff75b}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</si>
  <si>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</si>
  <si>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</si>
  <si>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</si>
  <si>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</si>
  <si>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</si>
  <si>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</si>
  <si>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</si>
  <si>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</si>
  <si>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802_2025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</si>
  <si>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</si>
  <si>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</si>
  <si>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Spojilská - vodovod</t>
  </si>
  <si>
    <t>KSO:</t>
  </si>
  <si>
    <t>CC-CZ:</t>
  </si>
  <si>
    <t>Místo:</t>
  </si>
  <si>
    <t>Pardubice</t>
  </si>
  <si>
    <t>Datum:</t>
  </si>
  <si>
    <t>10. 6. 2025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</si>
  <si>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</si>
  <si>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</si>
  <si>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</si>
  <si>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</si>
  <si>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</si>
  <si>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</si>
  <si>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</si>
  <si>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</si>
  <si>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</si>
  <si>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</si>
  <si>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</si>
  <si>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</si>
  <si>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</si>
  <si>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</si>
  <si>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</si>
  <si>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</si>
  <si>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</si>
  <si>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</si>
  <si>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</si>
  <si>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</si>
  <si>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</si>
  <si>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</si>
  <si>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</si>
  <si>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</si>
  <si>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</si>
  <si>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</si>
  <si>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</si>
  <si>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</si>
  <si>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</si>
  <si>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</si>
  <si>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</si>
  <si>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</si>
  <si>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</si>
  <si>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</si>
  <si>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</si>
  <si>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</si>
  <si>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</si>
  <si>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</si>
  <si>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</si>
  <si>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</si>
  <si>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</si>
  <si>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</si>
  <si>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</si>
  <si>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</si>
  <si>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</si>
  <si>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</si>
  <si>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</si>
  <si>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</si>
  <si>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</si>
  <si>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</si>
  <si>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</si>
  <si>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</si>
  <si>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</si>
  <si>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</si>
  <si>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</si>
  <si>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</si>
  <si>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</si>
  <si>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</si>
  <si>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</si>
  <si>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</si>
  <si>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</si>
  <si>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802-01</t>
  </si>
  <si>
    <t>IO 01 - Vodovod</t>
  </si>
  <si>
    <t>ING</t>
  </si>
  <si>
    <t>1</t>
  </si>
  <si>
    <t>{d2fb9cdb-720b-47bf-afcb-f9dda765e12e}</t>
  </si>
  <si>
    <t>2</t>
  </si>
  <si>
    <t>802-10</t>
  </si>
  <si>
    <t>VON 01 - Vedlejší a ostatní náklady</t>
  </si>
  <si>
    <t>VON</t>
  </si>
  <si>
    <t>{53f54d86-3e09-4555-8c54-d247c0aea8b9}</t>
  </si>
  <si>
    <t>KRYCÍ LIST SOUPISU PRACÍ</t>
  </si>
  <si>
    <t>Objekt:</t>
  </si>
  <si>
    <t>802-01 - IO 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</si>
  <si>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</si>
  <si>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</si>
  <si>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</si>
  <si>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</si>
  <si>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</si>
  <si>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</si>
  <si>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</si>
  <si>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</si>
  <si>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</si>
  <si>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</si>
  <si>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</si>
  <si>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</si>
  <si>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</si>
  <si>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</si>
  <si>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</si>
  <si>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</si>
  <si>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</si>
  <si>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</si>
  <si>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</si>
  <si>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</si>
  <si>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</si>
  <si>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</si>
  <si>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</si>
  <si>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</si>
  <si>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</si>
  <si>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</si>
  <si>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</si>
  <si>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</si>
  <si>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</si>
  <si>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</si>
  <si>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</si>
  <si>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</si>
  <si>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112201201_1</t>
  </si>
  <si>
    <t>Ošetření kořenového systému</t>
  </si>
  <si>
    <t>kpl</t>
  </si>
  <si>
    <t>CS ÚRS 2016 01</t>
  </si>
  <si>
    <t>4</t>
  </si>
  <si>
    <t>1122738058</t>
  </si>
  <si>
    <t>PP</t>
  </si>
  <si>
    <t>VV</t>
  </si>
  <si>
    <t>př.č.D.1.01</t>
  </si>
  <si>
    <t>5</t>
  </si>
  <si>
    <t>113106123</t>
  </si>
  <si>
    <t>Rozebrání dlažeb ze zámkových dlaždic komunikací pro pěší ručně</t>
  </si>
  <si>
    <t>m2</t>
  </si>
  <si>
    <t>CS ÚRS 2025 01</t>
  </si>
  <si>
    <t>1052046869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</si>
  <si>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</si>
  <si>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</si>
  <si>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https://podminky.urs.cz/item/CS_URS_2025_01/113106123</t>
  </si>
  <si>
    <t xml:space="preserve">př.č. C.3, D.1.02, D.1.08, </t>
  </si>
  <si>
    <t>řad</t>
  </si>
  <si>
    <t>28,8*3,0</t>
  </si>
  <si>
    <t>přípojky</t>
  </si>
  <si>
    <t>2,0*2,0</t>
  </si>
  <si>
    <t>Součet</t>
  </si>
  <si>
    <t>3</t>
  </si>
  <si>
    <t>113106171</t>
  </si>
  <si>
    <t>Rozebrání dlažeb vozovek ze zámkové dlažby s ložem z kameniva ručně</t>
  </si>
  <si>
    <t>-1102667896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</si>
  <si>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</si>
  <si>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https://podminky.urs.cz/item/CS_URS_2025_01/113106171</t>
  </si>
  <si>
    <t>13,1*3,0</t>
  </si>
  <si>
    <t>113107136</t>
  </si>
  <si>
    <t>Odstranění podkladu z betonu vyztuženého sítěmi tl přes 100 do 150 mm ručně</t>
  </si>
  <si>
    <t>-1448592049</t>
  </si>
  <si>
    <t>Odstranění podkladů nebo krytů ručně s přemístěním hmot na skládku na vzdálenost do 3 m nebo s naložením na dopravní prostředek z betonu vyztuženého sítěmi, o tl. vrstvy přes 100 do 150 mm</t>
  </si>
  <si>
    <t>https://podminky.urs.cz/item/CS_URS_2025_01/113107136</t>
  </si>
  <si>
    <t xml:space="preserve"> řad</t>
  </si>
  <si>
    <t>41,9*1,1</t>
  </si>
  <si>
    <t>4,0*0,8</t>
  </si>
  <si>
    <t>113107225</t>
  </si>
  <si>
    <t>Odstranění podkladu z kameniva drceného tl přes 400 do 500 mm strojně pl přes 200 m2</t>
  </si>
  <si>
    <t>1518211589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</si>
  <si>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</si>
  <si>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https://podminky.urs.cz/item/CS_URS_2025_01/113107225</t>
  </si>
  <si>
    <t xml:space="preserve">př.č. C.3, D.1.02, D.1.03, D.1.08, </t>
  </si>
  <si>
    <t>223,3*2,1</t>
  </si>
  <si>
    <t>37,3*0,8</t>
  </si>
  <si>
    <t>6</t>
  </si>
  <si>
    <t>113107241</t>
  </si>
  <si>
    <t>Odstranění podkladu živičného tl 50 mm strojně pl přes 200 m2</t>
  </si>
  <si>
    <t>-237107589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</si>
  <si>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</si>
  <si>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https://podminky.urs.cz/item/CS_URS_2025_01/113107241</t>
  </si>
  <si>
    <t xml:space="preserve">př.č. C.2, D.1.02, D.1.03, D.1.08, </t>
  </si>
  <si>
    <t>komunikace</t>
  </si>
  <si>
    <t>252*5,0</t>
  </si>
  <si>
    <t>7</t>
  </si>
  <si>
    <t>113107242</t>
  </si>
  <si>
    <t>Odstranění podkladu živičného tl přes 50 do 100 mm strojně pl přes 200 m2</t>
  </si>
  <si>
    <t>1018539568</t>
  </si>
  <si>
    <t>Odstranění podkladů nebo krytů strojně plochy jednotlivě přes 200 m2 s přemístěním hmot na skládku na vzdálenost do 20 m nebo s naložením na dopravní prostředek živičných, o tl. vrstvy přes 50 do 100 mm</t>
  </si>
  <si>
    <t>https://podminky.urs.cz/item/CS_URS_2025_01/113107242</t>
  </si>
  <si>
    <t>8</t>
  </si>
  <si>
    <t>113107323</t>
  </si>
  <si>
    <t>Odstranění podkladu z kameniva drceného tl přes 200 do 300 mm strojně pl do 50 m2</t>
  </si>
  <si>
    <t>-1435309919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</si>
  <si>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</si>
  <si>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https://podminky.urs.cz/item/CS_URS_2025_01/113107323</t>
  </si>
  <si>
    <t>9</t>
  </si>
  <si>
    <t>113201112</t>
  </si>
  <si>
    <t>Vytrhání obrub silničních ležatých</t>
  </si>
  <si>
    <t>m</t>
  </si>
  <si>
    <t>-1808246326</t>
  </si>
  <si>
    <t>Vytrhání obrub s vybouráním lože, s přemístěním hmot na skládku na vzdálenost do 3 m nebo s naložením na dopravní prostředek silničních ležatých</t>
  </si>
  <si>
    <t>https://podminky.urs.cz/item/CS_URS_2025_01/113201112</t>
  </si>
  <si>
    <t xml:space="preserve">př.č. C.2, </t>
  </si>
  <si>
    <t>3*2</t>
  </si>
  <si>
    <t xml:space="preserve">přípojky </t>
  </si>
  <si>
    <t>11*2</t>
  </si>
  <si>
    <t>10</t>
  </si>
  <si>
    <t>113203111</t>
  </si>
  <si>
    <t>Vytrhání obrub z dlažebních kostek</t>
  </si>
  <si>
    <t>CS ÚRS 2019 01</t>
  </si>
  <si>
    <t>-1402189036</t>
  </si>
  <si>
    <t>Vytrhání obrub  s vybouráním lože, s přemístěním hmot na skládku na vzdálenost do 3 m nebo s naložením na dopravní prostředek z dlažebních kostek</t>
  </si>
  <si>
    <t>11</t>
  </si>
  <si>
    <t>115001103_1R</t>
  </si>
  <si>
    <t>Zajištění dodávky vody v průběhu stavby</t>
  </si>
  <si>
    <t>1211549823</t>
  </si>
  <si>
    <t>P</t>
  </si>
  <si>
    <t>Poznámka k položce:_x000D_
Stávající řad bude odstraněn. Dodávka bude zajištěna suchovodem s přepojením stávající přípojek.Napojení suchovodu bude z hydrantu v křižovatce ulic Lesní a 28. července. Stávající hydrant bude odkopána a vyměněn.</t>
  </si>
  <si>
    <t>př.č.  D.1.01</t>
  </si>
  <si>
    <t>300,0</t>
  </si>
  <si>
    <t>46,0</t>
  </si>
  <si>
    <t>115101201</t>
  </si>
  <si>
    <t>Čerpání vody na dopravní výšku do 10 m průměrný přítok do 500 l/min</t>
  </si>
  <si>
    <t>hod</t>
  </si>
  <si>
    <t>2097354259</t>
  </si>
  <si>
    <t>Čerpání vody na dopravní výšku do 10 m s uvažovaným průměrným přítokem do 500 l/min</t>
  </si>
  <si>
    <t>https://podminky.urs.cz/item/CS_URS_2025_01/115101201</t>
  </si>
  <si>
    <t>10*24</t>
  </si>
  <si>
    <t>13</t>
  </si>
  <si>
    <t>115101301</t>
  </si>
  <si>
    <t>Pohotovost čerpací soupravy pro dopravní výšku do 10 m přítok do 500 l/min</t>
  </si>
  <si>
    <t>den</t>
  </si>
  <si>
    <t>-87921792</t>
  </si>
  <si>
    <t>Pohotovost záložní čerpací soupravy pro dopravní výšku do 10 m s uvažovaným průměrným přítokem do 500 l/min</t>
  </si>
  <si>
    <t>https://podminky.urs.cz/item/CS_URS_2025_01/115101301</t>
  </si>
  <si>
    <t>14</t>
  </si>
  <si>
    <t>119001401</t>
  </si>
  <si>
    <t>Dočasné zajištění potrubí ocelového nebo litinového DN do 200 mm</t>
  </si>
  <si>
    <t>1538453613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</si>
  <si>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</si>
  <si>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https://podminky.urs.cz/item/CS_URS_2025_01/119001401</t>
  </si>
  <si>
    <t>př.č. C.2, D.1.02,</t>
  </si>
  <si>
    <t>vodovodní řad</t>
  </si>
  <si>
    <t>10*1,1</t>
  </si>
  <si>
    <t>5*0,8</t>
  </si>
  <si>
    <t>15</t>
  </si>
  <si>
    <t>119001421</t>
  </si>
  <si>
    <t>Dočasné zajištění kabelů a kabelových tratí ze 3 volně ložených kabelů</t>
  </si>
  <si>
    <t>1961609695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</si>
  <si>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</si>
  <si>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https://podminky.urs.cz/item/CS_URS_2025_01/119001421</t>
  </si>
  <si>
    <t>7*1,1</t>
  </si>
  <si>
    <t>16</t>
  </si>
  <si>
    <t>119002121</t>
  </si>
  <si>
    <t>Přechodová lávka délky do 2 m včetně zábradlí pro zabezpečení výkopu zřízení</t>
  </si>
  <si>
    <t>kus</t>
  </si>
  <si>
    <t>709481894</t>
  </si>
  <si>
    <t>Pomocné konstrukce při zabezpečení výkopu vodorovné pochozí přechodová lávka délky do 2 m včetně zábradlí zřízení</t>
  </si>
  <si>
    <t>https://podminky.urs.cz/item/CS_URS_2025_01/119002121</t>
  </si>
  <si>
    <t>17</t>
  </si>
  <si>
    <t>119002122</t>
  </si>
  <si>
    <t>Přechodová lávka délky do 2 m včetně zábradlí pro zabezpečení výkopu odstranění</t>
  </si>
  <si>
    <t>1580697711</t>
  </si>
  <si>
    <t>Pomocné konstrukce při zabezpečení výkopu vodorovné pochozí přechodová lávka délky do 2 m včetně zábradlí odstranění</t>
  </si>
  <si>
    <t>https://podminky.urs.cz/item/CS_URS_2025_01/119002122</t>
  </si>
  <si>
    <t>18</t>
  </si>
  <si>
    <t>119002411</t>
  </si>
  <si>
    <t>Pojezdový ocelový plech pro zabezpečení výkopu zřízení</t>
  </si>
  <si>
    <t>-1708556631</t>
  </si>
  <si>
    <t>Pomocné konstrukce při zabezpečení výkopu vodorovné pojízdné z tlustého ocelového plechu šířky výkopu do 1 m zřízení</t>
  </si>
  <si>
    <t>https://podminky.urs.cz/item/CS_URS_2025_01/119002411</t>
  </si>
  <si>
    <t>2*(3*3)</t>
  </si>
  <si>
    <t>19</t>
  </si>
  <si>
    <t>119002412</t>
  </si>
  <si>
    <t>Pojezdový ocelový plech pro zabezpečení výkopu odstranění</t>
  </si>
  <si>
    <t>-675507077</t>
  </si>
  <si>
    <t>Pomocné konstrukce při zabezpečení výkopu vodorovné pojízdné z tlustého ocelového plechu šířky výkopu do 1 m odstranění</t>
  </si>
  <si>
    <t>https://podminky.urs.cz/item/CS_URS_2025_01/119002412</t>
  </si>
  <si>
    <t>20</t>
  </si>
  <si>
    <t>119003223</t>
  </si>
  <si>
    <t>Mobilní plotová zábrana s profilovaným plechem výšky do 2,2 m pro zabezpečení výkopu zřízení</t>
  </si>
  <si>
    <t>-153861501</t>
  </si>
  <si>
    <t>Pomocné konstrukce při zabezpečení výkopu svislé ocelové mobilní oplocení, výšky do 2,2 m panely vyplněné profilovaným plechem zřízení</t>
  </si>
  <si>
    <t xml:space="preserve">př.č. D.1.01, </t>
  </si>
  <si>
    <t>252*2</t>
  </si>
  <si>
    <t>119003224</t>
  </si>
  <si>
    <t>Mobilní plotová zábrana s profilovaným plechem výšky do 2,2 m pro zabezpečení výkopu odstranění</t>
  </si>
  <si>
    <t>-1057153307</t>
  </si>
  <si>
    <t>Pomocné konstrukce při zabezpečení výkopu svislé ocelové mobilní oplocení, výšky do 2,2 m panely vyplněné profilovaným plechem odstranění</t>
  </si>
  <si>
    <t>22</t>
  </si>
  <si>
    <t>130001101</t>
  </si>
  <si>
    <t>Příplatek za ztížení vykopávky v blízkosti podzemního vedení</t>
  </si>
  <si>
    <t>m3</t>
  </si>
  <si>
    <t>914419979</t>
  </si>
  <si>
    <t>Příplatek k cenám hloubených vykopávek za ztížení vykopávky v blízkosti podzemního vedení nebo výbušnin pro jakoukoliv třídu horniny</t>
  </si>
  <si>
    <t>https://podminky.urs.cz/item/CS_URS_2025_01/130001101</t>
  </si>
  <si>
    <t>17*(2*1,6*1,1)</t>
  </si>
  <si>
    <t>10*(2*1,6*0,8)</t>
  </si>
  <si>
    <t>23</t>
  </si>
  <si>
    <t>132254103</t>
  </si>
  <si>
    <t>Hloubení rýh zapažených š do 800 mm v hornině třídy těžitelnosti I skupiny 3 objem do 100 m3 strojně</t>
  </si>
  <si>
    <t>408529036</t>
  </si>
  <si>
    <t>Hloubení zapažených rýh šířky do 800 mm strojně s urovnáním dna do předepsaného profilu a spádu v hornině třídy těžitelnosti I skupiny 3 přes 50 do 100 m3</t>
  </si>
  <si>
    <t>https://podminky.urs.cz/item/CS_URS_2025_01/132254103</t>
  </si>
  <si>
    <t>př.č. C.2, D.1.03, D.1.08</t>
  </si>
  <si>
    <t>46*0,8*1,6</t>
  </si>
  <si>
    <t>24</t>
  </si>
  <si>
    <t>132254204</t>
  </si>
  <si>
    <t>Hloubení zapažených rýh š do 2000 mm v hornině třídy těžitelnosti I skupiny 3 objem do 500 m3</t>
  </si>
  <si>
    <t>1044351482</t>
  </si>
  <si>
    <t>Hloubení zapažených rýh šířky přes 800 do 2 000 mm strojně s urovnáním dna do předepsaného profilu a spádu v hornině třídy těžitelnosti I skupiny 3 přes 100 do 500 m3</t>
  </si>
  <si>
    <t>https://podminky.urs.cz/item/CS_URS_2025_01/132254204</t>
  </si>
  <si>
    <t xml:space="preserve">př.č. C.2, D.1.02, D.1.03, </t>
  </si>
  <si>
    <t>252*1,1*1,6</t>
  </si>
  <si>
    <t>25</t>
  </si>
  <si>
    <t>151101101</t>
  </si>
  <si>
    <t>Zřízení příložného pažení a rozepření stěn rýh hl do 2 m</t>
  </si>
  <si>
    <t>-1079351754</t>
  </si>
  <si>
    <t>Zřízení pažení a rozepření stěn rýh pro podzemní vedení příložné pro jakoukoliv mezerovitost, hloubky do 2 m</t>
  </si>
  <si>
    <t>https://podminky.urs.cz/item/CS_URS_2025_01/151101101</t>
  </si>
  <si>
    <t>př.č. C.2, D.1.02, D.1.03, D.1.08</t>
  </si>
  <si>
    <t>252*2*1,6</t>
  </si>
  <si>
    <t>46*2*1,6</t>
  </si>
  <si>
    <t>26</t>
  </si>
  <si>
    <t>151101111</t>
  </si>
  <si>
    <t>Odstranění příložného pažení a rozepření stěn rýh hl do 2 m</t>
  </si>
  <si>
    <t>384178409</t>
  </si>
  <si>
    <t>Odstranění pažení a rozepření stěn rýh pro podzemní vedení s uložením materiálu na vzdálenost do 3 m od kraje výkopu příložné, hloubky do 2 m</t>
  </si>
  <si>
    <t>https://podminky.urs.cz/item/CS_URS_2025_01/151101111</t>
  </si>
  <si>
    <t>27</t>
  </si>
  <si>
    <t>162751117</t>
  </si>
  <si>
    <t>Vodorovné přemístění přes 9 000 do 10000 m výkopku/sypaniny z horniny třídy těžitelnosti I skupiny 1 až 3</t>
  </si>
  <si>
    <t>1790539746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</si>
  <si>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</si>
  <si>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</si>
  <si>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28</t>
  </si>
  <si>
    <t>171201231</t>
  </si>
  <si>
    <t>Poplatek za uložení zeminy a kamení na recyklační skládce (skládkovné) kód odpadu 17 05 04</t>
  </si>
  <si>
    <t>t</t>
  </si>
  <si>
    <t>286095331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</si>
  <si>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</si>
  <si>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</si>
  <si>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502,4*1,8 'Přepočtené koeficientem množství</t>
  </si>
  <si>
    <t>29</t>
  </si>
  <si>
    <t>171251201</t>
  </si>
  <si>
    <t>Uložení sypaniny na skládky nebo meziskládky</t>
  </si>
  <si>
    <t>-855755461</t>
  </si>
  <si>
    <t>Uložení sypaniny na skládky nebo meziskládky bez hutnění s upravením uložené sypaniny do předepsaného tvaru</t>
  </si>
  <si>
    <t>https://podminky.urs.cz/item/CS_URS_2025_01/171251201</t>
  </si>
  <si>
    <t>30</t>
  </si>
  <si>
    <t>174101101</t>
  </si>
  <si>
    <t>Zásyp jam, šachet rýh nebo kolem objektů sypaninou se zhutněním</t>
  </si>
  <si>
    <t>-1346041199</t>
  </si>
  <si>
    <t>Zásyp sypaninou z jakékoliv horniny strojně s uložením výkopku ve vrstvách se zhutněním jam, šachet, rýh nebo kolem objektů v těchto vykopávkách</t>
  </si>
  <si>
    <t>https://podminky.urs.cz/item/CS_URS_2025_01/174101101</t>
  </si>
  <si>
    <t>252*1,1*1,3</t>
  </si>
  <si>
    <t>46*0,8*1,2</t>
  </si>
  <si>
    <t>31</t>
  </si>
  <si>
    <t>M</t>
  </si>
  <si>
    <t>58331200</t>
  </si>
  <si>
    <t>štěrkopísek netříděný</t>
  </si>
  <si>
    <t>857887801</t>
  </si>
  <si>
    <t>404,52*1,8 'Přepočtené koeficientem množství</t>
  </si>
  <si>
    <t>32</t>
  </si>
  <si>
    <t>175111101</t>
  </si>
  <si>
    <t>Obsypání potrubí ručně sypaninou bez prohození, uloženou do 3 m</t>
  </si>
  <si>
    <t>828066813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</si>
  <si>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</si>
  <si>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https://podminky.urs.cz/item/CS_URS_2025_01/175111101</t>
  </si>
  <si>
    <t>252*1,1*0,2</t>
  </si>
  <si>
    <t>46*0,8*0,3</t>
  </si>
  <si>
    <t>33</t>
  </si>
  <si>
    <t>58337303</t>
  </si>
  <si>
    <t>štěrkopísek frakce 0/8</t>
  </si>
  <si>
    <t>-75196329</t>
  </si>
  <si>
    <t>66,48*2 'Přepočtené koeficientem množství</t>
  </si>
  <si>
    <t>34</t>
  </si>
  <si>
    <t>34571355</t>
  </si>
  <si>
    <t>trubka elektroinstalační ohebná dvouplášťová korugovaná HDPE (chránička) D 93/110mm</t>
  </si>
  <si>
    <t>-271192118</t>
  </si>
  <si>
    <t xml:space="preserve">př.č.C.2, D.1.01, </t>
  </si>
  <si>
    <t>6*1,5</t>
  </si>
  <si>
    <t>Zakládání</t>
  </si>
  <si>
    <t>35</t>
  </si>
  <si>
    <t>212752101</t>
  </si>
  <si>
    <t>Trativod z drenážních trubek korugovaných PE-HD SN 4 perforace 360° včetně lože otevřený výkop DN 100 pro liniové stavby</t>
  </si>
  <si>
    <t>-1012357321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</si>
  <si>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</si>
  <si>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https://podminky.urs.cz/item/CS_URS_2025_01/212752101</t>
  </si>
  <si>
    <t>př.č. C.2, D.1.02, D.1.03</t>
  </si>
  <si>
    <t>252</t>
  </si>
  <si>
    <t>Vodorovné konstrukce</t>
  </si>
  <si>
    <t>36</t>
  </si>
  <si>
    <t>451317777</t>
  </si>
  <si>
    <t>Podklad nebo lože pod dlažbu vodorovný nebo do sklonu 1:5 z betonu prostého tl přes 50 do 100 mm</t>
  </si>
  <si>
    <t>1209622350</t>
  </si>
  <si>
    <t>Podklad nebo lože pod dlažbu (přídlažbu) v ploše vodorovné nebo ve sklonu do 1:5, tloušťky od 50 do 100 mm z betonu prostého</t>
  </si>
  <si>
    <t>https://podminky.urs.cz/item/CS_URS_2025_01/451317777</t>
  </si>
  <si>
    <t>37</t>
  </si>
  <si>
    <t>451573111</t>
  </si>
  <si>
    <t>Lože pod potrubí otevřený výkop ze štěrkopísku</t>
  </si>
  <si>
    <t>-297522275</t>
  </si>
  <si>
    <t>Lože pod potrubí, stoky a drobné objekty v otevřeném výkopu z písku a štěrkopísku do 63 mm</t>
  </si>
  <si>
    <t>https://podminky.urs.cz/item/CS_URS_2025_01/451573111</t>
  </si>
  <si>
    <t>252*1,1*0,1</t>
  </si>
  <si>
    <t>46*0,8*0,1</t>
  </si>
  <si>
    <t>38</t>
  </si>
  <si>
    <t>452313121</t>
  </si>
  <si>
    <t>Podkladní bloky z betonu prostého bez zvýšených nároků na prostředí tř. C 8/10 otevřený výkop</t>
  </si>
  <si>
    <t>-367716124</t>
  </si>
  <si>
    <t>Podkladní a zajišťovací konstrukce z betonu prostého v otevřeném výkopu bez zvýšených nároků na prostředí bloky pro potrubí z betonu tř. C 8/10</t>
  </si>
  <si>
    <t>https://podminky.urs.cz/item/CS_URS_2025_01/452313121</t>
  </si>
  <si>
    <t>př.č.D.1.07</t>
  </si>
  <si>
    <t>B1</t>
  </si>
  <si>
    <t>(0,65*0,55*0,7)+(0,4*0,15*0,2)*1</t>
  </si>
  <si>
    <t>B2</t>
  </si>
  <si>
    <t>(0,4*0,25*0,15)+(0,15*0,25*0,15)*4</t>
  </si>
  <si>
    <t>B3</t>
  </si>
  <si>
    <t>(0,45*0,8*0,6)*1</t>
  </si>
  <si>
    <t>39</t>
  </si>
  <si>
    <t>452353111</t>
  </si>
  <si>
    <t>Bednění podkladních bloků pod potrubí, stoky a drobné objekty otevřený výkop zřízení</t>
  </si>
  <si>
    <t>132091368</t>
  </si>
  <si>
    <t>Bednění podkladních a zajišťovacích konstrukcí v otevřeném výkopu bloků pro potrubí zřízení</t>
  </si>
  <si>
    <t>https://podminky.urs.cz/item/CS_URS_2025_01/452353111</t>
  </si>
  <si>
    <t>((0,55*0,75)*2+(0,15*0,2)*2+(0,75*0,65)+(0,4*0,2))*1</t>
  </si>
  <si>
    <t>((0,3*0,25)*2+(0,4*0,15)*2+(0,15*0,15)*2)*4</t>
  </si>
  <si>
    <t>(0,8*0,6*2)+(0,45*0,6*2)*1</t>
  </si>
  <si>
    <t>40</t>
  </si>
  <si>
    <t>452353112</t>
  </si>
  <si>
    <t>Bednění podkladních bloků pod potrubí, stoky a drobné objekty otevřený výkop odstranění</t>
  </si>
  <si>
    <t>-1993146989</t>
  </si>
  <si>
    <t>Bednění podkladních a zajišťovacích konstrukcí v otevřeném výkopu bloků pro potrubí odstranění</t>
  </si>
  <si>
    <t>https://podminky.urs.cz/item/CS_URS_2025_01/452353112</t>
  </si>
  <si>
    <t>Komunikace pozemní</t>
  </si>
  <si>
    <t>41</t>
  </si>
  <si>
    <t>564861111</t>
  </si>
  <si>
    <t>Podklad ze štěrkodrtě ŠD plochy přes 100 m2 tl 200 mm</t>
  </si>
  <si>
    <t>1440831579</t>
  </si>
  <si>
    <t>Podklad ze štěrkodrti ŠD s rozprostřením a zhutněním plochy přes 100 m2, po zhutnění tl. 200 mm</t>
  </si>
  <si>
    <t>https://podminky.urs.cz/item/CS_URS_2025_01/564861111</t>
  </si>
  <si>
    <t>zámková dlažba vjezdy</t>
  </si>
  <si>
    <t>13,1*1,1</t>
  </si>
  <si>
    <t>2,0*0,8</t>
  </si>
  <si>
    <t>asfaltová komunikace</t>
  </si>
  <si>
    <t>zámková dlažba chodník</t>
  </si>
  <si>
    <t>42</t>
  </si>
  <si>
    <t>567122112</t>
  </si>
  <si>
    <t>Podklad ze směsi stmelené cementem SC C 8/10 (KSC I) tl 130 mm</t>
  </si>
  <si>
    <t>2063101977</t>
  </si>
  <si>
    <t>Podklad ze směsi stmelené cementem SC bez dilatačních spár, s rozprostřením a zhutněním SC C 8/10 (KSC I), po zhutnění tl. 130 mm</t>
  </si>
  <si>
    <t>https://podminky.urs.cz/item/CS_URS_2025_01/567122112</t>
  </si>
  <si>
    <t>43</t>
  </si>
  <si>
    <t>567122114</t>
  </si>
  <si>
    <t>Podklad ze směsi stmelené cementem SC C 8/10 (KSC I) tl 150 mm</t>
  </si>
  <si>
    <t>-1672153097</t>
  </si>
  <si>
    <t>Podklad ze směsi stmelené cementem SC bez dilatačních spár, s rozprostřením a zhutněním SC C 8/10 (KSC I), po zhutnění tl. 150 mm</t>
  </si>
  <si>
    <t>https://podminky.urs.cz/item/CS_URS_2025_01/567122114</t>
  </si>
  <si>
    <t>44</t>
  </si>
  <si>
    <t>573111112</t>
  </si>
  <si>
    <t>Postřik živičný infiltrační s posypem z asfaltu množství 1 kg/m2</t>
  </si>
  <si>
    <t>2021796754</t>
  </si>
  <si>
    <t>Postřik infiltrační PI z asfaltu silničního s posypem kamenivem, v množství 1,00 kg/m2</t>
  </si>
  <si>
    <t>https://podminky.urs.cz/item/CS_URS_2025_01/573111112</t>
  </si>
  <si>
    <t>223,3*1,1</t>
  </si>
  <si>
    <t>45</t>
  </si>
  <si>
    <t>573211109</t>
  </si>
  <si>
    <t>Postřik živičný spojovací z asfaltu v množství 0,50 kg/m2</t>
  </si>
  <si>
    <t>841652391</t>
  </si>
  <si>
    <t>Postřik spojovací PS bez posypu kamenivem z asfaltu silničního, v množství 0,50 kg/m2</t>
  </si>
  <si>
    <t>https://podminky.urs.cz/item/CS_URS_2025_01/573211109</t>
  </si>
  <si>
    <t>46</t>
  </si>
  <si>
    <t>577134131</t>
  </si>
  <si>
    <t>Asfaltový beton vrstva obrusná ACO 11 (ABS) tl 40 mm š do 3 m z modifikovaného asfaltu</t>
  </si>
  <si>
    <t>-726741804</t>
  </si>
  <si>
    <t>Asfaltový beton vrstva obrusná ACO 11 (ABS) s rozprostřením a se zhutněním z modifikovaného asfaltu v pruhu šířky přes do 1,5 do 3 m, po zhutnění tl. 40 mm</t>
  </si>
  <si>
    <t>https://podminky.urs.cz/item/CS_URS_2025_01/577134131</t>
  </si>
  <si>
    <t>47</t>
  </si>
  <si>
    <t>577165132</t>
  </si>
  <si>
    <t>Asfaltový beton vrstva ložní ACL 16 (ABH) tl 70 mm š do 3 m z modifikovaného asfaltu</t>
  </si>
  <si>
    <t>-1628998332</t>
  </si>
  <si>
    <t>Asfaltový beton vrstva ložní ACL 16 (ABH) s rozprostřením a zhutněním z modifikovaného asfaltu v pruhu šířky přes 1,5 do 3 m, po zhutnění tl. 70 mm</t>
  </si>
  <si>
    <t>https://podminky.urs.cz/item/CS_URS_2025_01/577165132</t>
  </si>
  <si>
    <t>48</t>
  </si>
  <si>
    <t>596211231</t>
  </si>
  <si>
    <t>Kladení zámkové dlažby komunikací pro pěší ručně tl 80 mm skupiny C pl přes 50 do 100 m2</t>
  </si>
  <si>
    <t>1352412979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</si>
  <si>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C, pro plochy přes 50 do 100 m2</t>
  </si>
  <si>
    <t>https://podminky.urs.cz/item/CS_URS_2025_01/596211231</t>
  </si>
  <si>
    <t>chodník</t>
  </si>
  <si>
    <t>vjezdy</t>
  </si>
  <si>
    <t>49</t>
  </si>
  <si>
    <t>592450000_1R</t>
  </si>
  <si>
    <t>dlažba zámková dle původní</t>
  </si>
  <si>
    <t>1241850</t>
  </si>
  <si>
    <t>dlažba zámková dle původní, včetně vodících proužků pro nevidomě</t>
  </si>
  <si>
    <t>Trubní vedení</t>
  </si>
  <si>
    <t>50</t>
  </si>
  <si>
    <t>850265121</t>
  </si>
  <si>
    <t>Výřez nebo výsek na potrubí z trub litinových tlakových nebo plastických hmot DN 100</t>
  </si>
  <si>
    <t>170809904</t>
  </si>
  <si>
    <t>https://podminky.urs.cz/item/CS_URS_2025_01/850265121</t>
  </si>
  <si>
    <t xml:space="preserve">př.č. D.1.04, </t>
  </si>
  <si>
    <t>51</t>
  </si>
  <si>
    <t>857242121</t>
  </si>
  <si>
    <t>Montáž litinových tvarovek jednoosých přírubových otevřený výkop DN 80</t>
  </si>
  <si>
    <t>-2020267879</t>
  </si>
  <si>
    <t>Montáž litinových tvarovek na potrubí litinovém tlakovém jednoosých na potrubí z trub přírubových v otevřeném výkopu, kanálu nebo v šachtě DN 80</t>
  </si>
  <si>
    <t>https://podminky.urs.cz/item/CS_URS_2025_01/857242121</t>
  </si>
  <si>
    <t>př.č. D.1.04, D.1.05</t>
  </si>
  <si>
    <t>4+4</t>
  </si>
  <si>
    <t>52</t>
  </si>
  <si>
    <t>552506420</t>
  </si>
  <si>
    <t>koleno přírubové s patkou PP litinové DN 80</t>
  </si>
  <si>
    <t>-327448105</t>
  </si>
  <si>
    <t>53</t>
  </si>
  <si>
    <t>28654368</t>
  </si>
  <si>
    <t>příruba volná k lemovému nákružku z polypropylénu 90</t>
  </si>
  <si>
    <t>-848081233</t>
  </si>
  <si>
    <t>54</t>
  </si>
  <si>
    <t>857262122</t>
  </si>
  <si>
    <t>Montáž litinových tvarovek jednoosých přírubových otevřený výkop DN 100</t>
  </si>
  <si>
    <t>-346360734</t>
  </si>
  <si>
    <t>Montáž litinových tvarovek na potrubí litinovém tlakovém jednoosých na potrubí z trub přírubových v otevřeném výkopu, kanálu nebo v šachtě DN 100</t>
  </si>
  <si>
    <t>https://podminky.urs.cz/item/CS_URS_2025_01/857262122</t>
  </si>
  <si>
    <t>3+2</t>
  </si>
  <si>
    <t>55</t>
  </si>
  <si>
    <t>HWL.799410000016</t>
  </si>
  <si>
    <t>SYNOFLEX - S PŘÍRUBOU 100 (104-132)</t>
  </si>
  <si>
    <t>-1232473326</t>
  </si>
  <si>
    <t>56</t>
  </si>
  <si>
    <t>HWL.797412510016</t>
  </si>
  <si>
    <t>SYNOFLEX - SPOJKA REDUKOVANÁ 125/100 (131-160/104-132)</t>
  </si>
  <si>
    <t>-1576556627</t>
  </si>
  <si>
    <t>57</t>
  </si>
  <si>
    <t>28654410</t>
  </si>
  <si>
    <t>příruba volná k lemovému nákružku z polypropylénu 110</t>
  </si>
  <si>
    <t>-841620122</t>
  </si>
  <si>
    <t>58</t>
  </si>
  <si>
    <t>857264122</t>
  </si>
  <si>
    <t>Montáž litinových tvarovek odbočných přírubových otevřený výkop DN 100</t>
  </si>
  <si>
    <t>91476637</t>
  </si>
  <si>
    <t>Montáž litinových tvarovek na potrubí litinovém tlakovém odbočných na potrubí z trub přírubových v otevřeném výkopu, kanálu nebo v šachtě DN 100</t>
  </si>
  <si>
    <t>https://podminky.urs.cz/item/CS_URS_2025_01/857264122</t>
  </si>
  <si>
    <t>59</t>
  </si>
  <si>
    <t>55253516</t>
  </si>
  <si>
    <t>tvarovka přírubová litinová vodovodní s přírubovou odbočkou PN10/16 T-kus DN 100/100</t>
  </si>
  <si>
    <t>72122190</t>
  </si>
  <si>
    <t>60</t>
  </si>
  <si>
    <t>871161211</t>
  </si>
  <si>
    <t>Montáž potrubí z PE100 RC SDR 11 otevřený výkop svařovaných elektrotvarovkou d 32 x 3,0 mm</t>
  </si>
  <si>
    <t>1005068620</t>
  </si>
  <si>
    <t>Montáž vodovodního potrubí z polyetylenu PE100 RC v otevřeném výkopu svařovaných elektrotvarovkou SDR 11/PN16 d 32 x 3,0 mm</t>
  </si>
  <si>
    <t>https://podminky.urs.cz/item/CS_URS_2025_01/871161211</t>
  </si>
  <si>
    <t>př.č. D.1.05, D.1.08</t>
  </si>
  <si>
    <t>61</t>
  </si>
  <si>
    <t>ELM.19933</t>
  </si>
  <si>
    <t>Trubka vodovodní PE RC Protect SDR 11 32x3,0 mm (typ 2 dle PAS 1075); 12 m</t>
  </si>
  <si>
    <t>-26855708</t>
  </si>
  <si>
    <t>Poznámka k položce:_x000D_
tlaková dvouvrstvá PE 100 RC, modrá</t>
  </si>
  <si>
    <t>62</t>
  </si>
  <si>
    <t>HWL.630003203216</t>
  </si>
  <si>
    <t>TVAROVKA ISO SPOJKA 32-32</t>
  </si>
  <si>
    <t>111102842</t>
  </si>
  <si>
    <t>přepojení přípojek</t>
  </si>
  <si>
    <t>63</t>
  </si>
  <si>
    <t>HWL.630003200116</t>
  </si>
  <si>
    <t>PŘECHODKA PE/OCEL 32-1''</t>
  </si>
  <si>
    <t>601751268</t>
  </si>
  <si>
    <t>64</t>
  </si>
  <si>
    <t>871251211</t>
  </si>
  <si>
    <t>Montáž potrubí z PE100 RC SDR 11 otevřený výkop svařovaných elektrotvarovkou d 110 x 10,0 mm</t>
  </si>
  <si>
    <t>-447250674</t>
  </si>
  <si>
    <t>Montáž vodovodního potrubí z polyetylenu PE100 RC v otevřeném výkopu svařovaných elektrotvarovkou SDR 11/PN16 d 110 x 10,0 mm</t>
  </si>
  <si>
    <t>https://podminky.urs.cz/item/CS_URS_2025_01/871251211</t>
  </si>
  <si>
    <t>65</t>
  </si>
  <si>
    <t>ELM.19272</t>
  </si>
  <si>
    <t>Trubka vodovodní PE RC Protect SDR 11 110x10,0 mm (typ 2 dle PAS 1075); 12 m</t>
  </si>
  <si>
    <t>-781073656</t>
  </si>
  <si>
    <t>66</t>
  </si>
  <si>
    <t>877241101</t>
  </si>
  <si>
    <t>Montáž elektrospojek na vodovodním potrubí z PE trub d 90</t>
  </si>
  <si>
    <t>-17183501</t>
  </si>
  <si>
    <t>Montáž tvarovek na vodovodním plastovém potrubí z polyetylenu PE 100 elektrotvarovek SDR 11/PN16 spojek, oblouků nebo redukcí d 90</t>
  </si>
  <si>
    <t>https://podminky.urs.cz/item/CS_URS_2025_01/877241101</t>
  </si>
  <si>
    <t xml:space="preserve">př.č. D.1.04, D.1.05, </t>
  </si>
  <si>
    <t>67</t>
  </si>
  <si>
    <t>28615974</t>
  </si>
  <si>
    <t>elektrospojka SDR11 PE 100 PN16 D 90mm</t>
  </si>
  <si>
    <t>207033058</t>
  </si>
  <si>
    <t>68</t>
  </si>
  <si>
    <t>28653135</t>
  </si>
  <si>
    <t>nákružek lemový PE 100 SDR11 90mm</t>
  </si>
  <si>
    <t>402282018</t>
  </si>
  <si>
    <t>69</t>
  </si>
  <si>
    <t>877251126</t>
  </si>
  <si>
    <t>Montáž elektro navrtávacích T-kusů ventil a 360° otočná odbočka na vodovodním potrubí z PE trub d 110/32</t>
  </si>
  <si>
    <t>-1958901795</t>
  </si>
  <si>
    <t>Montáž tvarovek na vodovodním plastovém potrubí z polyetylenu PE 100 elektrotvarovek SDR 11/PN16 T-kusů navrtávacích s ventilem a 360° otočnou odbočkou d 110/32</t>
  </si>
  <si>
    <t>https://podminky.urs.cz/item/CS_URS_2025_01/877251126</t>
  </si>
  <si>
    <t>70</t>
  </si>
  <si>
    <t>28614050</t>
  </si>
  <si>
    <t>tvarovka T-kus navrtávací s ventilem, s odbočkou 360° D 110-32mm</t>
  </si>
  <si>
    <t>-912412572</t>
  </si>
  <si>
    <t>71</t>
  </si>
  <si>
    <t>FF050522W_1R</t>
  </si>
  <si>
    <t>Zemní souprava tel. pro navrtací T-kus odbočný 1,3-1,9 M</t>
  </si>
  <si>
    <t>ks</t>
  </si>
  <si>
    <t>-1711650659</t>
  </si>
  <si>
    <t>Poznámka k položce:_x000D_
Zemní souprava teleskopická pro ventil</t>
  </si>
  <si>
    <t>72</t>
  </si>
  <si>
    <t>877251201</t>
  </si>
  <si>
    <t>Montáž oblouků svařovaných na tupo na vodovodním potrubí z PE trub d 110</t>
  </si>
  <si>
    <t>1976089822</t>
  </si>
  <si>
    <t>Montáž tvarovek na vodovodním plastovém potrubí z polyetylenu PE 100 svařovaných na tupo SDR 11/PN16 oblouků nebo redukcí d 110</t>
  </si>
  <si>
    <t>https://podminky.urs.cz/item/CS_URS_2025_01/877251201</t>
  </si>
  <si>
    <t>73</t>
  </si>
  <si>
    <t>28615371</t>
  </si>
  <si>
    <t>redukce svařovací na tupo potrubí PE 100 SDR11 110/90</t>
  </si>
  <si>
    <t>-925688235</t>
  </si>
  <si>
    <t>74</t>
  </si>
  <si>
    <t>877251213</t>
  </si>
  <si>
    <t>Montáž T-kusů svařovaných na tupo na vodovodním potrubí z PE trub d 110</t>
  </si>
  <si>
    <t>-898918013</t>
  </si>
  <si>
    <t>Montáž tvarovek na vodovodním plastovém potrubí z polyetylenu PE 100 svařovaných na tupo SDR 11/PN16 T-kusů d 110</t>
  </si>
  <si>
    <t>https://podminky.urs.cz/item/CS_URS_2025_01/877251213</t>
  </si>
  <si>
    <t>75</t>
  </si>
  <si>
    <t>28614961</t>
  </si>
  <si>
    <t>elektrotvarovka T-kus rovnoramenný PE 100 PN16 D 110mm</t>
  </si>
  <si>
    <t>1425650821</t>
  </si>
  <si>
    <t>76</t>
  </si>
  <si>
    <t>877261101</t>
  </si>
  <si>
    <t>Montáž elektrospojek na potrubí z PE trub D 110</t>
  </si>
  <si>
    <t>1037910223</t>
  </si>
  <si>
    <t>Montáž tvarovek na vodovodním plastovém potrubí z polyetylenu PE 100 elektrotvarovek SDR 11/PN16 spojek nebo redukcí D 110</t>
  </si>
  <si>
    <t>67+4</t>
  </si>
  <si>
    <t>77</t>
  </si>
  <si>
    <t>28615975</t>
  </si>
  <si>
    <t>elektrospojka SDR11 PE 100 PN16 D 110mm</t>
  </si>
  <si>
    <t>2080913955</t>
  </si>
  <si>
    <t>78</t>
  </si>
  <si>
    <t>28653136</t>
  </si>
  <si>
    <t>nákružek lemový PE 100 SDR11 110mm</t>
  </si>
  <si>
    <t>-1894165130</t>
  </si>
  <si>
    <t>79</t>
  </si>
  <si>
    <t>877251110</t>
  </si>
  <si>
    <t>Montáž elektrokolen 45° na vodovodním potrubí z PE trub d 110</t>
  </si>
  <si>
    <t>1150572609</t>
  </si>
  <si>
    <t>Montáž tvarovek na vodovodním plastovém potrubí z polyetylenu PE 100 elektrotvarovek SDR 11/PN16 kolen 45° d 110</t>
  </si>
  <si>
    <t>https://podminky.urs.cz/item/CS_URS_2025_01/877251110</t>
  </si>
  <si>
    <t>80</t>
  </si>
  <si>
    <t>28614949</t>
  </si>
  <si>
    <t>elektrokoleno 45° PE 100 PN16 D 110mm</t>
  </si>
  <si>
    <t>-1032755216</t>
  </si>
  <si>
    <t>81</t>
  </si>
  <si>
    <t>877261112</t>
  </si>
  <si>
    <t>Montáž elektrokolen 90° na vodovodním potrubí z PE trub d 110</t>
  </si>
  <si>
    <t>-1847916293</t>
  </si>
  <si>
    <t>Montáž tvarovek na vodovodním plastovém potrubí z polyetylenu PE 100 elektrotvarovek SDR 11/PN16 kolen 90° d 110</t>
  </si>
  <si>
    <t>https://podminky.urs.cz/item/CS_URS_2025_01/877261112</t>
  </si>
  <si>
    <t>2+1+1</t>
  </si>
  <si>
    <t>82</t>
  </si>
  <si>
    <t>28614949_1</t>
  </si>
  <si>
    <t>elektrokoleno 11° PE 100 PN 16 D 110mm</t>
  </si>
  <si>
    <t>-606206687</t>
  </si>
  <si>
    <t>83</t>
  </si>
  <si>
    <t>28614949_2</t>
  </si>
  <si>
    <t>elektrokoleno 22° PE 100 PN 16 D 110mm</t>
  </si>
  <si>
    <t>-245786753</t>
  </si>
  <si>
    <t>84</t>
  </si>
  <si>
    <t>28614949_3</t>
  </si>
  <si>
    <t>elektrokoleno 60° PE 100 PN 16 D 110mm</t>
  </si>
  <si>
    <t>910353049</t>
  </si>
  <si>
    <t>85</t>
  </si>
  <si>
    <t>879171111</t>
  </si>
  <si>
    <t>Montáž vodovodní přípojky na potrubí DN 32</t>
  </si>
  <si>
    <t>-1790113676</t>
  </si>
  <si>
    <t>Montáž napojení vodovodní přípojky v otevřeném výkopu DN 32</t>
  </si>
  <si>
    <t>https://podminky.urs.cz/item/CS_URS_2025_01/879171111</t>
  </si>
  <si>
    <t>př.č. D.1.04, D.1.05, D.1.07, D.1.08</t>
  </si>
  <si>
    <t>86</t>
  </si>
  <si>
    <t>891241111</t>
  </si>
  <si>
    <t>Montáž vodovodních šoupátek otevřený výkop DN 80</t>
  </si>
  <si>
    <t>2000015781</t>
  </si>
  <si>
    <t>Montáž vodovodních armatur na potrubí šoupátek nebo klapek uzavíracích v otevřeném výkopu nebo v šachtách s osazením zemní soupravy (bez poklopů) DN 80</t>
  </si>
  <si>
    <t>https://podminky.urs.cz/item/CS_URS_2025_01/891241111</t>
  </si>
  <si>
    <t>87</t>
  </si>
  <si>
    <t>HWL.400308000016</t>
  </si>
  <si>
    <t>ŠOUPĚ E3 PŘÍRUBOVÉ KRÁTKÉ 80</t>
  </si>
  <si>
    <t>-371098345</t>
  </si>
  <si>
    <t>88</t>
  </si>
  <si>
    <t>HWL.950205010003</t>
  </si>
  <si>
    <t>SOUPRAVA ZEMNÍ TELESKOPICKÁ E2-1,3 -1,8 50-100 (1,3-1,8m)</t>
  </si>
  <si>
    <t>481941220</t>
  </si>
  <si>
    <t>89</t>
  </si>
  <si>
    <t>891247111</t>
  </si>
  <si>
    <t>Montáž hydrantů podzemních DN 80</t>
  </si>
  <si>
    <t>1521194303</t>
  </si>
  <si>
    <t>Montáž vodovodních armatur na potrubí hydrantů podzemních (bez osazení poklopů) DN 80</t>
  </si>
  <si>
    <t>https://podminky.urs.cz/item/CS_URS_2025_01/891247111</t>
  </si>
  <si>
    <t>90</t>
  </si>
  <si>
    <t>HWL.K24008015016</t>
  </si>
  <si>
    <t>HYDRANT DUO PODZEMNÍ 80/1,5 m</t>
  </si>
  <si>
    <t>-199944309</t>
  </si>
  <si>
    <t>91</t>
  </si>
  <si>
    <t>348200000000_1</t>
  </si>
  <si>
    <t>HYDRANTOVÁ DRENÁŽ</t>
  </si>
  <si>
    <t>1042042247</t>
  </si>
  <si>
    <t>92</t>
  </si>
  <si>
    <t>891261111</t>
  </si>
  <si>
    <t>Montáž vodovodních šoupátek otevřený výkop DN 100</t>
  </si>
  <si>
    <t>1086365552</t>
  </si>
  <si>
    <t>Montáž vodovodních armatur na potrubí šoupátek nebo klapek uzavíracích v otevřeném výkopu nebo v šachtách s osazením zemní soupravy (bez poklopů) DN 100</t>
  </si>
  <si>
    <t>https://podminky.urs.cz/item/CS_URS_2025_01/891261111</t>
  </si>
  <si>
    <t>93</t>
  </si>
  <si>
    <t>HWL.400310000016</t>
  </si>
  <si>
    <t>ŠOUPĚ E3 PŘÍRUBOVÉ KRÁTKÉ 100</t>
  </si>
  <si>
    <t>-1508367728</t>
  </si>
  <si>
    <t>94</t>
  </si>
  <si>
    <t>-372499228</t>
  </si>
  <si>
    <t>95</t>
  </si>
  <si>
    <t>892271111</t>
  </si>
  <si>
    <t>Tlaková zkouška vodou potrubí DN 100 nebo 125</t>
  </si>
  <si>
    <t>-603358190</t>
  </si>
  <si>
    <t>Tlakové zkoušky vodou na potrubí DN 100 nebo 125</t>
  </si>
  <si>
    <t>https://podminky.urs.cz/item/CS_URS_2025_01/892271111</t>
  </si>
  <si>
    <t>př.č. D.1.04, D.1.05, D.1.08</t>
  </si>
  <si>
    <t>300</t>
  </si>
  <si>
    <t>230</t>
  </si>
  <si>
    <t>96</t>
  </si>
  <si>
    <t>892273122</t>
  </si>
  <si>
    <t>Proplach a dezinfekce vodovodního potrubí DN od 80 do 125</t>
  </si>
  <si>
    <t>-1015841128</t>
  </si>
  <si>
    <t>https://podminky.urs.cz/item/CS_URS_2025_01/892273122</t>
  </si>
  <si>
    <t>97</t>
  </si>
  <si>
    <t>892372111</t>
  </si>
  <si>
    <t>Zabezpečení konců potrubí DN do 300 při tlakových zkouškách vodou</t>
  </si>
  <si>
    <t>391838988</t>
  </si>
  <si>
    <t>Tlakové zkoušky vodou zabezpečení konců potrubí při tlakových zkouškách DN do 300</t>
  </si>
  <si>
    <t>https://podminky.urs.cz/item/CS_URS_2025_01/892372111</t>
  </si>
  <si>
    <t>př.č. D.1.01, D.1.07</t>
  </si>
  <si>
    <t>98</t>
  </si>
  <si>
    <t>899401111</t>
  </si>
  <si>
    <t>Osazení poklopů uličních litinových ventilových</t>
  </si>
  <si>
    <t>156001125</t>
  </si>
  <si>
    <t>Osazení poklopů uličních s pevným rámem litinových ventilových</t>
  </si>
  <si>
    <t>https://podminky.urs.cz/item/CS_URS_2025_01/899401111</t>
  </si>
  <si>
    <t>př.č.D.1.04, D.1.05</t>
  </si>
  <si>
    <t>99</t>
  </si>
  <si>
    <t>42291402</t>
  </si>
  <si>
    <t>poklop litinový ventilový</t>
  </si>
  <si>
    <t>-607953093</t>
  </si>
  <si>
    <t>100</t>
  </si>
  <si>
    <t>HWL.348100000000</t>
  </si>
  <si>
    <t>PODKLAD. DESKA  UNI UNI</t>
  </si>
  <si>
    <t>-1939198943</t>
  </si>
  <si>
    <t>101</t>
  </si>
  <si>
    <t>899401112</t>
  </si>
  <si>
    <t>Osazení poklopů uličních litinových šoupátkových</t>
  </si>
  <si>
    <t>582288775</t>
  </si>
  <si>
    <t>Osazení poklopů uličních s pevným rámem litinových šoupátkových</t>
  </si>
  <si>
    <t>https://podminky.urs.cz/item/CS_URS_2025_01/899401112</t>
  </si>
  <si>
    <t>102</t>
  </si>
  <si>
    <t>42291352</t>
  </si>
  <si>
    <t>poklop litinový šoupátkový pro zemní soupravy osazení do terénu a do vozovky</t>
  </si>
  <si>
    <t>1529167246</t>
  </si>
  <si>
    <t>103</t>
  </si>
  <si>
    <t>1128971667</t>
  </si>
  <si>
    <t>104</t>
  </si>
  <si>
    <t>899401113</t>
  </si>
  <si>
    <t>Osazení poklopů uličních litinových hydrantových</t>
  </si>
  <si>
    <t>2054200799</t>
  </si>
  <si>
    <t>Osazení poklopů uličních s pevným rámem litinových hydrantových</t>
  </si>
  <si>
    <t>https://podminky.urs.cz/item/CS_URS_2025_01/899401113</t>
  </si>
  <si>
    <t>105</t>
  </si>
  <si>
    <t>42291452</t>
  </si>
  <si>
    <t>poklop litinový hydrantový DN 80</t>
  </si>
  <si>
    <t>-195061176</t>
  </si>
  <si>
    <t>106</t>
  </si>
  <si>
    <t>HWL.348200000000</t>
  </si>
  <si>
    <t>PODKLAD. DESKA  POD HYDRANT.POKLOP</t>
  </si>
  <si>
    <t>745017134</t>
  </si>
  <si>
    <t>107</t>
  </si>
  <si>
    <t>899712111</t>
  </si>
  <si>
    <t>Orientační tabulky na zdivu</t>
  </si>
  <si>
    <t>1639245721</t>
  </si>
  <si>
    <t>Orientační tabulky na vodovodních a kanalizačních řadech na zdivu</t>
  </si>
  <si>
    <t>https://podminky.urs.cz/item/CS_URS_2025_01/899712111</t>
  </si>
  <si>
    <t>108</t>
  </si>
  <si>
    <t>562890400</t>
  </si>
  <si>
    <t>tabule orientační z plastu velká</t>
  </si>
  <si>
    <t>1277501116</t>
  </si>
  <si>
    <t>109</t>
  </si>
  <si>
    <t>899721111</t>
  </si>
  <si>
    <t>Signalizační vodič DN do 150 mm na potrubí</t>
  </si>
  <si>
    <t>-275500459</t>
  </si>
  <si>
    <t>Signalizační vodič na potrubí DN do 150 mm</t>
  </si>
  <si>
    <t>https://podminky.urs.cz/item/CS_URS_2025_01/899721111</t>
  </si>
  <si>
    <t>110</t>
  </si>
  <si>
    <t>899722113</t>
  </si>
  <si>
    <t>Krytí potrubí z plastů výstražnou fólií z PVC přes 25 do 34cm</t>
  </si>
  <si>
    <t>-1130779240</t>
  </si>
  <si>
    <t>Krytí potrubí z plastů výstražnou fólií z PVC šířky přes 25 do 34 cm</t>
  </si>
  <si>
    <t>https://podminky.urs.cz/item/CS_URS_2025_01/899722113</t>
  </si>
  <si>
    <t>111</t>
  </si>
  <si>
    <t>899911111_1E</t>
  </si>
  <si>
    <t>Osazení analogových radiofrekvenčních markerů</t>
  </si>
  <si>
    <t>1497503550</t>
  </si>
  <si>
    <t>Poznámka k položce:_x000D_
připojení plastovou páskou</t>
  </si>
  <si>
    <t>112</t>
  </si>
  <si>
    <t>2R</t>
  </si>
  <si>
    <t>Podzemní marker MAR 100-LQ provodovodní  potrubí 145,7 kHz</t>
  </si>
  <si>
    <t>-92244639</t>
  </si>
  <si>
    <t>Poznámka k položce:_x000D_
materiál dodá VAK pardubice</t>
  </si>
  <si>
    <t>113</t>
  </si>
  <si>
    <t>891181811</t>
  </si>
  <si>
    <t>Demontáž vodovodních šoupátek otevřený výkop DN 40</t>
  </si>
  <si>
    <t>618644080</t>
  </si>
  <si>
    <t>Demontáž vodovodních armatur na potrubí šoupátek nebo klapek uzavíracích v otevřeném výkopu nebo v šachtách DN 40</t>
  </si>
  <si>
    <t>https://podminky.urs.cz/item/CS_URS_2025_01/891181811</t>
  </si>
  <si>
    <t>Poznámka k položce:_x000D_
Odvoz do sběrných surovin. Investorovi bude předán doklad o likvidaci</t>
  </si>
  <si>
    <t>114</t>
  </si>
  <si>
    <t>891241811</t>
  </si>
  <si>
    <t>Demontáž vodovodních šoupátek otevřený výkop DN 80</t>
  </si>
  <si>
    <t>338299957</t>
  </si>
  <si>
    <t>Demontáž vodovodních armatur na potrubí šoupátek nebo klapek uzavíracích v otevřeném výkopu nebo v šachtách DN 80</t>
  </si>
  <si>
    <t>https://podminky.urs.cz/item/CS_URS_2025_01/891241811</t>
  </si>
  <si>
    <t>115</t>
  </si>
  <si>
    <t>891261811</t>
  </si>
  <si>
    <t>Demontáž vodovodních šoupátek otevřený výkop DN 100</t>
  </si>
  <si>
    <t>-2113240166</t>
  </si>
  <si>
    <t>Demontáž vodovodních armatur na potrubí šoupátek nebo klapek uzavíracích v otevřeném výkopu nebo v šachtách DN 100</t>
  </si>
  <si>
    <t>https://podminky.urs.cz/item/CS_URS_2025_01/891261811</t>
  </si>
  <si>
    <t>116</t>
  </si>
  <si>
    <t>891247812</t>
  </si>
  <si>
    <t>Demontáž hydrantů podzemních na potrubí DN 80</t>
  </si>
  <si>
    <t>-377496139</t>
  </si>
  <si>
    <t>Demontáž vodovodních armatur na potrubí hydrantů podzemních DN 80</t>
  </si>
  <si>
    <t>https://podminky.urs.cz/item/CS_URS_2025_01/891247812</t>
  </si>
  <si>
    <t>117</t>
  </si>
  <si>
    <t>899101211</t>
  </si>
  <si>
    <t>Demontáž poklopů litinových nebo ocelových včetně rámů hmotnosti do 50 kg</t>
  </si>
  <si>
    <t>-1402406360</t>
  </si>
  <si>
    <t>Demontáž poklopů litinových a ocelových včetně rámů, hmotnosti jednotlivě do 50 kg</t>
  </si>
  <si>
    <t>https://podminky.urs.cz/item/CS_URS_2025_01/899101211</t>
  </si>
  <si>
    <t>118</t>
  </si>
  <si>
    <t>899102211</t>
  </si>
  <si>
    <t>Demontáž poklopů litinových nebo ocelových včetně rámů hmotnosti přes 50 do 100 kg</t>
  </si>
  <si>
    <t>-304873630</t>
  </si>
  <si>
    <t>Demontáž poklopů litinových a ocelových včetně rámů, hmotnosti jednotlivě přes 50 do 100 Kg</t>
  </si>
  <si>
    <t>https://podminky.urs.cz/item/CS_URS_2025_01/899102211</t>
  </si>
  <si>
    <t>3+3+3</t>
  </si>
  <si>
    <t>119</t>
  </si>
  <si>
    <t>1R</t>
  </si>
  <si>
    <t>Demontáž vodovodního litinového potrubí DN 125 mm</t>
  </si>
  <si>
    <t>-7803177</t>
  </si>
  <si>
    <t xml:space="preserve">Demontáž vodovodního litinového potrubí DN 125 mm, očištění a odvoz do sběrných surovin. </t>
  </si>
  <si>
    <t>Poznámka k položce:_x000D_
Investorovi bude předán doklad o likvidaci</t>
  </si>
  <si>
    <t>252,0</t>
  </si>
  <si>
    <t>120</t>
  </si>
  <si>
    <t>309856300_2R</t>
  </si>
  <si>
    <t>Příplatek za nerezové šrouby a izolační bandáž spojů</t>
  </si>
  <si>
    <t>-1870772759</t>
  </si>
  <si>
    <t>výkr.č.D.1.05</t>
  </si>
  <si>
    <t>Ostatní konstrukce a práce-bourání</t>
  </si>
  <si>
    <t>121</t>
  </si>
  <si>
    <t>915491211</t>
  </si>
  <si>
    <t>Osazení vodícího proužku z betonových desek do betonového lože tl do 100 mm š proužku 250 mm</t>
  </si>
  <si>
    <t>-326490446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</si>
  <si>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</si>
  <si>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https://podminky.urs.cz/item/CS_URS_2025_01/915491211</t>
  </si>
  <si>
    <t>122</t>
  </si>
  <si>
    <t>58381014</t>
  </si>
  <si>
    <t>kostka řezanoštípaná dlažební žula 10x10x8cm</t>
  </si>
  <si>
    <t>-1628600673</t>
  </si>
  <si>
    <t>123</t>
  </si>
  <si>
    <t>916131113</t>
  </si>
  <si>
    <t>Osazení silničního obrubníku betonového ležatého s boční opěrou do lože z betonu prostého</t>
  </si>
  <si>
    <t>1810036825</t>
  </si>
  <si>
    <t>Osazení silničního obrubníku betonového se zřízením lože, s vyplněním a zatřením spár cementovou maltou ležatého s boční opěrou z betonu prostého, do lože z betonu prostého</t>
  </si>
  <si>
    <t>https://podminky.urs.cz/item/CS_URS_2025_01/916131113</t>
  </si>
  <si>
    <t>124</t>
  </si>
  <si>
    <t>59217034</t>
  </si>
  <si>
    <t>obrubník silniční betonový 1000x150x300mm</t>
  </si>
  <si>
    <t>1869419350</t>
  </si>
  <si>
    <t>125</t>
  </si>
  <si>
    <t>919121132</t>
  </si>
  <si>
    <t>Těsnění spár zálivkou za studena pro komůrky š 20 mm hl 40 mm s těsnicím profilem</t>
  </si>
  <si>
    <t>-791576504</t>
  </si>
  <si>
    <t>Utěsnění dilatačních spár zálivkou za studena v cementobetonovém nebo živičném krytu včetně adhezního nátěru s těsnicím profilem pod zálivkou, pro komůrky šířky 20 mm, hloubky 40 mm</t>
  </si>
  <si>
    <t>https://podminky.urs.cz/item/CS_URS_2025_01/919121132</t>
  </si>
  <si>
    <t>př.č. C.2</t>
  </si>
  <si>
    <t>(6+6)+(5+5)</t>
  </si>
  <si>
    <t>126</t>
  </si>
  <si>
    <t>919735112</t>
  </si>
  <si>
    <t>Řezání stávajícího živičného krytu hl přes 50 do 100 mm</t>
  </si>
  <si>
    <t>-444659255</t>
  </si>
  <si>
    <t>Řezání stávajícího živičného krytu nebo podkladu hloubky přes 50 do 100 mm</t>
  </si>
  <si>
    <t>https://podminky.urs.cz/item/CS_URS_2025_01/919735112</t>
  </si>
  <si>
    <t>997</t>
  </si>
  <si>
    <t>Přesun sutě</t>
  </si>
  <si>
    <t>127</t>
  </si>
  <si>
    <t>997006512</t>
  </si>
  <si>
    <t>Vodorovné doprava suti s naložením a složením na skládku přes 100 m do 1 km</t>
  </si>
  <si>
    <t>1598315203</t>
  </si>
  <si>
    <t>Vodorovná doprava suti na skládku s naložením na dopravní prostředek a složením přes 100 m do 1 km</t>
  </si>
  <si>
    <t>https://podminky.urs.cz/item/CS_URS_2025_01/997006512</t>
  </si>
  <si>
    <t>128</t>
  </si>
  <si>
    <t>997006519</t>
  </si>
  <si>
    <t>Příplatek k vodorovnému přemístění suti na skládku ZKD 1 km přes 1 km</t>
  </si>
  <si>
    <t>-1141846621</t>
  </si>
  <si>
    <t>Vodorovná doprava suti na skládku Příplatek k ceně -6512 za každý další i započatý 1 km</t>
  </si>
  <si>
    <t>https://podminky.urs.cz/item/CS_URS_2025_01/997006519</t>
  </si>
  <si>
    <t>700,048*8 'Přepočtené koeficientem množství</t>
  </si>
  <si>
    <t>129</t>
  </si>
  <si>
    <t>997006551</t>
  </si>
  <si>
    <t>Hrubé urovnání suti na skládce bez zhutnění</t>
  </si>
  <si>
    <t>-1779564641</t>
  </si>
  <si>
    <t>https://podminky.urs.cz/item/CS_URS_2025_01/997006551</t>
  </si>
  <si>
    <t>130</t>
  </si>
  <si>
    <t>997013869</t>
  </si>
  <si>
    <t>Poplatek za uložení stavebního odpadu na recyklační skládce (skládkovné) ze směsí betonu, cihel a keramických výrobků kód odpadu 17 01 07</t>
  </si>
  <si>
    <t>1980587489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</si>
  <si>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</si>
  <si>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https://podminky.urs.cz/item/CS_URS_2025_01/997013869</t>
  </si>
  <si>
    <t>29,353+12,187+8,120+3,22</t>
  </si>
  <si>
    <t>131</t>
  </si>
  <si>
    <t>997013873</t>
  </si>
  <si>
    <t>353630383</t>
  </si>
  <si>
    <t>https://podminky.urs.cz/item/CS_URS_2025_01/997013873</t>
  </si>
  <si>
    <t>206,603+16,249</t>
  </si>
  <si>
    <t>132</t>
  </si>
  <si>
    <t>997013875</t>
  </si>
  <si>
    <t>Poplatek za uložení stavebního odpadu na recyklační skládce (skládkovné) asfaltového bez obsahu dehtu zatříděného do Katalogu odpadů pod kódem 17 03 02</t>
  </si>
  <si>
    <t>484519897</t>
  </si>
  <si>
    <t>https://podminky.urs.cz/item/CS_URS_2025_01/997013875</t>
  </si>
  <si>
    <t>123,48+11,67</t>
  </si>
  <si>
    <t>133</t>
  </si>
  <si>
    <t>3R</t>
  </si>
  <si>
    <t>Uložení litiny do sběrných surovin</t>
  </si>
  <si>
    <t>-161959131</t>
  </si>
  <si>
    <t>0,177+0,052+0,068+0,099+0,184+0,135+6,476</t>
  </si>
  <si>
    <t>998</t>
  </si>
  <si>
    <t>Přesun hmot</t>
  </si>
  <si>
    <t>134</t>
  </si>
  <si>
    <t>998276101</t>
  </si>
  <si>
    <t>Přesun hmot pro trubní vedení z trub z plastických hmot otevřený výkop</t>
  </si>
  <si>
    <t>-832048787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</si>
  <si>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</si>
  <si>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</si>
  <si>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802-10 - VON 01 -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</si>
  <si>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</si>
  <si>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</si>
  <si>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</si>
  <si>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</si>
  <si>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</si>
  <si>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</si>
  <si>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</si>
  <si>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</si>
  <si>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</si>
  <si>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</si>
  <si>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</si>
  <si>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soubor</t>
  </si>
  <si>
    <t>1024</t>
  </si>
  <si>
    <t>776141677</t>
  </si>
  <si>
    <t>https://podminky.urs.cz/item/CS_URS_2025_01/012164000</t>
  </si>
  <si>
    <t>větně zpětného protokolárního předání jejich správcům</t>
  </si>
  <si>
    <t>012344000</t>
  </si>
  <si>
    <t>Vytyčovací práce</t>
  </si>
  <si>
    <t>1392084626</t>
  </si>
  <si>
    <t>https://podminky.urs.cz/item/CS_URS_2025_01/012344000</t>
  </si>
  <si>
    <t>Poznámka k položce:_x000D_
vytyčení průběhu vedení vodovodu</t>
  </si>
  <si>
    <t>012414000</t>
  </si>
  <si>
    <t>Geometrický plán</t>
  </si>
  <si>
    <t>-1994210925</t>
  </si>
  <si>
    <t>https://podminky.urs.cz/item/CS_URS_2025_01/012414000</t>
  </si>
  <si>
    <t>Poznámka k položce:_x000D_
bude proveden v pěti vyhotoveních, včetně tabulky výměr pozemků dotčených věcným břemenem</t>
  </si>
  <si>
    <t>012444000</t>
  </si>
  <si>
    <t>Geodetické měření skutečného provedení stavby</t>
  </si>
  <si>
    <t>-2047500628</t>
  </si>
  <si>
    <t>https://podminky.urs.cz/item/CS_URS_2025_01/012444000</t>
  </si>
  <si>
    <t xml:space="preserve">Zaměření provede, ověří a předá oprávněný zeměměřický inženýr. Zaměření bude provedeno dle směrnice VAK Pardubice. Bude předáno </t>
  </si>
  <si>
    <t>3x v tištěné formě a 1x v digitální formě</t>
  </si>
  <si>
    <t>013254000</t>
  </si>
  <si>
    <t>Dokumentace skutečného provedení stavby</t>
  </si>
  <si>
    <t>-907189869</t>
  </si>
  <si>
    <t>https://podminky.urs.cz/item/CS_URS_2025_01/013254000</t>
  </si>
  <si>
    <t>Poznámka k položce:_x000D_
Bube provedena ve třech vyhovodeních, včetně v digitální podobě</t>
  </si>
  <si>
    <t>VRN3</t>
  </si>
  <si>
    <t>Zařízení staveniště</t>
  </si>
  <si>
    <t>030001000</t>
  </si>
  <si>
    <t>CS ÚRS 2024 02</t>
  </si>
  <si>
    <t>-183679775</t>
  </si>
  <si>
    <t>https://podminky.urs.cz/item/CS_URS_2024_02/030001000</t>
  </si>
  <si>
    <t>dle plánu zása organizace výstavby</t>
  </si>
  <si>
    <t>039002000</t>
  </si>
  <si>
    <t>Zrušení zařízení staveniště</t>
  </si>
  <si>
    <t>143031498</t>
  </si>
  <si>
    <t>https://podminky.urs.cz/item/CS_URS_2025_01/039002000</t>
  </si>
  <si>
    <t>VRN5</t>
  </si>
  <si>
    <t>Finanční náklady</t>
  </si>
  <si>
    <t>053903000</t>
  </si>
  <si>
    <t>Ostatní poplatky</t>
  </si>
  <si>
    <t>-338738089</t>
  </si>
  <si>
    <t>https://podminky.urs.cz/item/CS_URS_2025_01/053903000</t>
  </si>
  <si>
    <t>Poznámka k položce:_x000D_
poplatek za užívání komunikace při výstavbě vodovodu</t>
  </si>
  <si>
    <t>př C.3</t>
  </si>
  <si>
    <t>předpokládaná plochaxpočet dní</t>
  </si>
  <si>
    <t>1800*20</t>
  </si>
  <si>
    <t>VRN7</t>
  </si>
  <si>
    <t>Provozní vlivy</t>
  </si>
  <si>
    <t>072103000</t>
  </si>
  <si>
    <t>Silniční provoz - projednání DIO a zajištění DIR</t>
  </si>
  <si>
    <t>596097469</t>
  </si>
  <si>
    <t>https://podminky.urs.cz/item/CS_URS_2025_01/072103000</t>
  </si>
  <si>
    <t>072203000</t>
  </si>
  <si>
    <t>Silniční provoz - zajištění DIO (dopravní značení)</t>
  </si>
  <si>
    <t>-1482511640</t>
  </si>
  <si>
    <t>https://podminky.urs.cz/item/CS_URS_2025_01/072203000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</si>
</sst>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2" xfId="0" applyFont="1" applyBorder="1" applyAlignment="1">
      <alignment horizontal="center" vertical="center"/>
    </xf>
    <xf numFmtId="49" fontId="39" fillId="0" borderId="22" xfId="0" applyNumberFormat="1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center" vertical="center" wrapText="1"/>
    </xf>
    <xf numFmtId="167" fontId="39" fillId="0" borderId="22" xfId="0" applyNumberFormat="1" applyFont="1" applyBorder="1" applyAlignment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19002121" TargetMode="External"/><Relationship Id="rId18" Type="http://schemas.openxmlformats.org/officeDocument/2006/relationships/hyperlink" Target="https://podminky.urs.cz/item/CS_URS_2025_01/132254103" TargetMode="External"/><Relationship Id="rId26" Type="http://schemas.openxmlformats.org/officeDocument/2006/relationships/hyperlink" Target="https://podminky.urs.cz/item/CS_URS_2025_01/175111101" TargetMode="External"/><Relationship Id="rId39" Type="http://schemas.openxmlformats.org/officeDocument/2006/relationships/hyperlink" Target="https://podminky.urs.cz/item/CS_URS_2025_01/577165132" TargetMode="External"/><Relationship Id="rId21" Type="http://schemas.openxmlformats.org/officeDocument/2006/relationships/hyperlink" Target="https://podminky.urs.cz/item/CS_URS_2025_01/151101111" TargetMode="External"/><Relationship Id="rId34" Type="http://schemas.openxmlformats.org/officeDocument/2006/relationships/hyperlink" Target="https://podminky.urs.cz/item/CS_URS_2025_01/567122112" TargetMode="External"/><Relationship Id="rId42" Type="http://schemas.openxmlformats.org/officeDocument/2006/relationships/hyperlink" Target="https://podminky.urs.cz/item/CS_URS_2025_01/857242121" TargetMode="External"/><Relationship Id="rId47" Type="http://schemas.openxmlformats.org/officeDocument/2006/relationships/hyperlink" Target="https://podminky.urs.cz/item/CS_URS_2025_01/877241101" TargetMode="External"/><Relationship Id="rId50" Type="http://schemas.openxmlformats.org/officeDocument/2006/relationships/hyperlink" Target="https://podminky.urs.cz/item/CS_URS_2025_01/877251213" TargetMode="External"/><Relationship Id="rId55" Type="http://schemas.openxmlformats.org/officeDocument/2006/relationships/hyperlink" Target="https://podminky.urs.cz/item/CS_URS_2025_01/891247111" TargetMode="External"/><Relationship Id="rId63" Type="http://schemas.openxmlformats.org/officeDocument/2006/relationships/hyperlink" Target="https://podminky.urs.cz/item/CS_URS_2025_01/899712111" TargetMode="External"/><Relationship Id="rId68" Type="http://schemas.openxmlformats.org/officeDocument/2006/relationships/hyperlink" Target="https://podminky.urs.cz/item/CS_URS_2025_01/891261811" TargetMode="External"/><Relationship Id="rId76" Type="http://schemas.openxmlformats.org/officeDocument/2006/relationships/hyperlink" Target="https://podminky.urs.cz/item/CS_URS_2025_01/997006512" TargetMode="External"/><Relationship Id="rId7" Type="http://schemas.openxmlformats.org/officeDocument/2006/relationships/hyperlink" Target="https://podminky.urs.cz/item/CS_URS_2025_01/113107323" TargetMode="External"/><Relationship Id="rId71" Type="http://schemas.openxmlformats.org/officeDocument/2006/relationships/hyperlink" Target="https://podminky.urs.cz/item/CS_URS_2025_01/899102211" TargetMode="External"/><Relationship Id="rId2" Type="http://schemas.openxmlformats.org/officeDocument/2006/relationships/hyperlink" Target="https://podminky.urs.cz/item/CS_URS_2025_01/113106171" TargetMode="External"/><Relationship Id="rId16" Type="http://schemas.openxmlformats.org/officeDocument/2006/relationships/hyperlink" Target="https://podminky.urs.cz/item/CS_URS_2025_01/119002412" TargetMode="External"/><Relationship Id="rId29" Type="http://schemas.openxmlformats.org/officeDocument/2006/relationships/hyperlink" Target="https://podminky.urs.cz/item/CS_URS_2025_01/451573111" TargetMode="External"/><Relationship Id="rId11" Type="http://schemas.openxmlformats.org/officeDocument/2006/relationships/hyperlink" Target="https://podminky.urs.cz/item/CS_URS_2025_01/119001401" TargetMode="External"/><Relationship Id="rId24" Type="http://schemas.openxmlformats.org/officeDocument/2006/relationships/hyperlink" Target="https://podminky.urs.cz/item/CS_URS_2025_01/171251201" TargetMode="External"/><Relationship Id="rId32" Type="http://schemas.openxmlformats.org/officeDocument/2006/relationships/hyperlink" Target="https://podminky.urs.cz/item/CS_URS_2025_01/452353112" TargetMode="External"/><Relationship Id="rId37" Type="http://schemas.openxmlformats.org/officeDocument/2006/relationships/hyperlink" Target="https://podminky.urs.cz/item/CS_URS_2025_01/573211109" TargetMode="External"/><Relationship Id="rId40" Type="http://schemas.openxmlformats.org/officeDocument/2006/relationships/hyperlink" Target="https://podminky.urs.cz/item/CS_URS_2025_01/596211231" TargetMode="External"/><Relationship Id="rId45" Type="http://schemas.openxmlformats.org/officeDocument/2006/relationships/hyperlink" Target="https://podminky.urs.cz/item/CS_URS_2025_01/871161211" TargetMode="External"/><Relationship Id="rId53" Type="http://schemas.openxmlformats.org/officeDocument/2006/relationships/hyperlink" Target="https://podminky.urs.cz/item/CS_URS_2025_01/879171111" TargetMode="External"/><Relationship Id="rId58" Type="http://schemas.openxmlformats.org/officeDocument/2006/relationships/hyperlink" Target="https://podminky.urs.cz/item/CS_URS_2025_01/892273122" TargetMode="External"/><Relationship Id="rId66" Type="http://schemas.openxmlformats.org/officeDocument/2006/relationships/hyperlink" Target="https://podminky.urs.cz/item/CS_URS_2025_01/891181811" TargetMode="External"/><Relationship Id="rId74" Type="http://schemas.openxmlformats.org/officeDocument/2006/relationships/hyperlink" Target="https://podminky.urs.cz/item/CS_URS_2025_01/919121132" TargetMode="External"/><Relationship Id="rId79" Type="http://schemas.openxmlformats.org/officeDocument/2006/relationships/hyperlink" Target="https://podminky.urs.cz/item/CS_URS_2025_01/997013869" TargetMode="External"/><Relationship Id="rId5" Type="http://schemas.openxmlformats.org/officeDocument/2006/relationships/hyperlink" Target="https://podminky.urs.cz/item/CS_URS_2025_01/113107241" TargetMode="External"/><Relationship Id="rId61" Type="http://schemas.openxmlformats.org/officeDocument/2006/relationships/hyperlink" Target="https://podminky.urs.cz/item/CS_URS_2025_01/899401112" TargetMode="External"/><Relationship Id="rId82" Type="http://schemas.openxmlformats.org/officeDocument/2006/relationships/hyperlink" Target="https://podminky.urs.cz/item/CS_URS_2025_01/998276101" TargetMode="External"/><Relationship Id="rId10" Type="http://schemas.openxmlformats.org/officeDocument/2006/relationships/hyperlink" Target="https://podminky.urs.cz/item/CS_URS_2025_01/115101301" TargetMode="External"/><Relationship Id="rId19" Type="http://schemas.openxmlformats.org/officeDocument/2006/relationships/hyperlink" Target="https://podminky.urs.cz/item/CS_URS_2025_01/132254204" TargetMode="External"/><Relationship Id="rId31" Type="http://schemas.openxmlformats.org/officeDocument/2006/relationships/hyperlink" Target="https://podminky.urs.cz/item/CS_URS_2025_01/452353111" TargetMode="External"/><Relationship Id="rId44" Type="http://schemas.openxmlformats.org/officeDocument/2006/relationships/hyperlink" Target="https://podminky.urs.cz/item/CS_URS_2025_01/857264122" TargetMode="External"/><Relationship Id="rId52" Type="http://schemas.openxmlformats.org/officeDocument/2006/relationships/hyperlink" Target="https://podminky.urs.cz/item/CS_URS_2025_01/877261112" TargetMode="External"/><Relationship Id="rId60" Type="http://schemas.openxmlformats.org/officeDocument/2006/relationships/hyperlink" Target="https://podminky.urs.cz/item/CS_URS_2025_01/899401111" TargetMode="External"/><Relationship Id="rId65" Type="http://schemas.openxmlformats.org/officeDocument/2006/relationships/hyperlink" Target="https://podminky.urs.cz/item/CS_URS_2025_01/899722113" TargetMode="External"/><Relationship Id="rId73" Type="http://schemas.openxmlformats.org/officeDocument/2006/relationships/hyperlink" Target="https://podminky.urs.cz/item/CS_URS_2025_01/916131113" TargetMode="External"/><Relationship Id="rId78" Type="http://schemas.openxmlformats.org/officeDocument/2006/relationships/hyperlink" Target="https://podminky.urs.cz/item/CS_URS_2025_01/997006551" TargetMode="External"/><Relationship Id="rId81" Type="http://schemas.openxmlformats.org/officeDocument/2006/relationships/hyperlink" Target="https://podminky.urs.cz/item/CS_URS_2025_01/997013875" TargetMode="External"/><Relationship Id="rId4" Type="http://schemas.openxmlformats.org/officeDocument/2006/relationships/hyperlink" Target="https://podminky.urs.cz/item/CS_URS_2025_01/113107225" TargetMode="External"/><Relationship Id="rId9" Type="http://schemas.openxmlformats.org/officeDocument/2006/relationships/hyperlink" Target="https://podminky.urs.cz/item/CS_URS_2025_01/115101201" TargetMode="External"/><Relationship Id="rId14" Type="http://schemas.openxmlformats.org/officeDocument/2006/relationships/hyperlink" Target="https://podminky.urs.cz/item/CS_URS_2025_01/119002122" TargetMode="External"/><Relationship Id="rId22" Type="http://schemas.openxmlformats.org/officeDocument/2006/relationships/hyperlink" Target="https://podminky.urs.cz/item/CS_URS_2025_01/162751117" TargetMode="External"/><Relationship Id="rId27" Type="http://schemas.openxmlformats.org/officeDocument/2006/relationships/hyperlink" Target="https://podminky.urs.cz/item/CS_URS_2025_01/212752101" TargetMode="External"/><Relationship Id="rId30" Type="http://schemas.openxmlformats.org/officeDocument/2006/relationships/hyperlink" Target="https://podminky.urs.cz/item/CS_URS_2025_01/452313121" TargetMode="External"/><Relationship Id="rId35" Type="http://schemas.openxmlformats.org/officeDocument/2006/relationships/hyperlink" Target="https://podminky.urs.cz/item/CS_URS_2025_01/567122114" TargetMode="External"/><Relationship Id="rId43" Type="http://schemas.openxmlformats.org/officeDocument/2006/relationships/hyperlink" Target="https://podminky.urs.cz/item/CS_URS_2025_01/857262122" TargetMode="External"/><Relationship Id="rId48" Type="http://schemas.openxmlformats.org/officeDocument/2006/relationships/hyperlink" Target="https://podminky.urs.cz/item/CS_URS_2025_01/877251126" TargetMode="External"/><Relationship Id="rId56" Type="http://schemas.openxmlformats.org/officeDocument/2006/relationships/hyperlink" Target="https://podminky.urs.cz/item/CS_URS_2025_01/891261111" TargetMode="External"/><Relationship Id="rId64" Type="http://schemas.openxmlformats.org/officeDocument/2006/relationships/hyperlink" Target="https://podminky.urs.cz/item/CS_URS_2025_01/899721111" TargetMode="External"/><Relationship Id="rId69" Type="http://schemas.openxmlformats.org/officeDocument/2006/relationships/hyperlink" Target="https://podminky.urs.cz/item/CS_URS_2025_01/891247812" TargetMode="External"/><Relationship Id="rId77" Type="http://schemas.openxmlformats.org/officeDocument/2006/relationships/hyperlink" Target="https://podminky.urs.cz/item/CS_URS_2025_01/997006519" TargetMode="External"/><Relationship Id="rId8" Type="http://schemas.openxmlformats.org/officeDocument/2006/relationships/hyperlink" Target="https://podminky.urs.cz/item/CS_URS_2025_01/113201112" TargetMode="External"/><Relationship Id="rId51" Type="http://schemas.openxmlformats.org/officeDocument/2006/relationships/hyperlink" Target="https://podminky.urs.cz/item/CS_URS_2025_01/877251110" TargetMode="External"/><Relationship Id="rId72" Type="http://schemas.openxmlformats.org/officeDocument/2006/relationships/hyperlink" Target="https://podminky.urs.cz/item/CS_URS_2025_01/915491211" TargetMode="External"/><Relationship Id="rId80" Type="http://schemas.openxmlformats.org/officeDocument/2006/relationships/hyperlink" Target="https://podminky.urs.cz/item/CS_URS_2025_01/997013873" TargetMode="External"/><Relationship Id="rId3" Type="http://schemas.openxmlformats.org/officeDocument/2006/relationships/hyperlink" Target="https://podminky.urs.cz/item/CS_URS_2025_01/113107136" TargetMode="External"/><Relationship Id="rId12" Type="http://schemas.openxmlformats.org/officeDocument/2006/relationships/hyperlink" Target="https://podminky.urs.cz/item/CS_URS_2025_01/119001421" TargetMode="External"/><Relationship Id="rId17" Type="http://schemas.openxmlformats.org/officeDocument/2006/relationships/hyperlink" Target="https://podminky.urs.cz/item/CS_URS_2025_01/130001101" TargetMode="External"/><Relationship Id="rId25" Type="http://schemas.openxmlformats.org/officeDocument/2006/relationships/hyperlink" Target="https://podminky.urs.cz/item/CS_URS_2025_01/174101101" TargetMode="External"/><Relationship Id="rId33" Type="http://schemas.openxmlformats.org/officeDocument/2006/relationships/hyperlink" Target="https://podminky.urs.cz/item/CS_URS_2025_01/564861111" TargetMode="External"/><Relationship Id="rId38" Type="http://schemas.openxmlformats.org/officeDocument/2006/relationships/hyperlink" Target="https://podminky.urs.cz/item/CS_URS_2025_01/577134131" TargetMode="External"/><Relationship Id="rId46" Type="http://schemas.openxmlformats.org/officeDocument/2006/relationships/hyperlink" Target="https://podminky.urs.cz/item/CS_URS_2025_01/871251211" TargetMode="External"/><Relationship Id="rId59" Type="http://schemas.openxmlformats.org/officeDocument/2006/relationships/hyperlink" Target="https://podminky.urs.cz/item/CS_URS_2025_01/892372111" TargetMode="External"/><Relationship Id="rId67" Type="http://schemas.openxmlformats.org/officeDocument/2006/relationships/hyperlink" Target="https://podminky.urs.cz/item/CS_URS_2025_01/891241811" TargetMode="External"/><Relationship Id="rId20" Type="http://schemas.openxmlformats.org/officeDocument/2006/relationships/hyperlink" Target="https://podminky.urs.cz/item/CS_URS_2025_01/151101101" TargetMode="External"/><Relationship Id="rId41" Type="http://schemas.openxmlformats.org/officeDocument/2006/relationships/hyperlink" Target="https://podminky.urs.cz/item/CS_URS_2025_01/850265121" TargetMode="External"/><Relationship Id="rId54" Type="http://schemas.openxmlformats.org/officeDocument/2006/relationships/hyperlink" Target="https://podminky.urs.cz/item/CS_URS_2025_01/891241111" TargetMode="External"/><Relationship Id="rId62" Type="http://schemas.openxmlformats.org/officeDocument/2006/relationships/hyperlink" Target="https://podminky.urs.cz/item/CS_URS_2025_01/899401113" TargetMode="External"/><Relationship Id="rId70" Type="http://schemas.openxmlformats.org/officeDocument/2006/relationships/hyperlink" Target="https://podminky.urs.cz/item/CS_URS_2025_01/899101211" TargetMode="External"/><Relationship Id="rId75" Type="http://schemas.openxmlformats.org/officeDocument/2006/relationships/hyperlink" Target="https://podminky.urs.cz/item/CS_URS_2025_01/919735112" TargetMode="External"/><Relationship Id="rId83" Type="http://schemas.openxmlformats.org/officeDocument/2006/relationships/drawing" Target="../drawings/drawing2.xm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13107242" TargetMode="External"/><Relationship Id="rId15" Type="http://schemas.openxmlformats.org/officeDocument/2006/relationships/hyperlink" Target="https://podminky.urs.cz/item/CS_URS_2025_01/119002411" TargetMode="External"/><Relationship Id="rId23" Type="http://schemas.openxmlformats.org/officeDocument/2006/relationships/hyperlink" Target="https://podminky.urs.cz/item/CS_URS_2025_01/171201231" TargetMode="External"/><Relationship Id="rId28" Type="http://schemas.openxmlformats.org/officeDocument/2006/relationships/hyperlink" Target="https://podminky.urs.cz/item/CS_URS_2025_01/451317777" TargetMode="External"/><Relationship Id="rId36" Type="http://schemas.openxmlformats.org/officeDocument/2006/relationships/hyperlink" Target="https://podminky.urs.cz/item/CS_URS_2025_01/573111112" TargetMode="External"/><Relationship Id="rId49" Type="http://schemas.openxmlformats.org/officeDocument/2006/relationships/hyperlink" Target="https://podminky.urs.cz/item/CS_URS_2025_01/877251201" TargetMode="External"/><Relationship Id="rId57" Type="http://schemas.openxmlformats.org/officeDocument/2006/relationships/hyperlink" Target="https://podminky.urs.cz/item/CS_URS_2025_01/892271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53903000" TargetMode="External"/><Relationship Id="rId3" Type="http://schemas.openxmlformats.org/officeDocument/2006/relationships/hyperlink" Target="https://podminky.urs.cz/item/CS_URS_2025_01/012414000" TargetMode="External"/><Relationship Id="rId7" Type="http://schemas.openxmlformats.org/officeDocument/2006/relationships/hyperlink" Target="https://podminky.urs.cz/item/CS_URS_2025_01/039002000" TargetMode="External"/><Relationship Id="rId2" Type="http://schemas.openxmlformats.org/officeDocument/2006/relationships/hyperlink" Target="https://podminky.urs.cz/item/CS_URS_2025_01/012344000" TargetMode="External"/><Relationship Id="rId1" Type="http://schemas.openxmlformats.org/officeDocument/2006/relationships/hyperlink" Target="https://podminky.urs.cz/item/CS_URS_2025_01/012164000" TargetMode="External"/><Relationship Id="rId6" Type="http://schemas.openxmlformats.org/officeDocument/2006/relationships/hyperlink" Target="https://podminky.urs.cz/item/CS_URS_2024_02/030001000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013254000" TargetMode="External"/><Relationship Id="rId10" Type="http://schemas.openxmlformats.org/officeDocument/2006/relationships/hyperlink" Target="https://podminky.urs.cz/item/CS_URS_2025_01/072203000" TargetMode="External"/><Relationship Id="rId4" Type="http://schemas.openxmlformats.org/officeDocument/2006/relationships/hyperlink" Target="https://podminky.urs.cz/item/CS_URS_2025_01/012444000" TargetMode="External"/><Relationship Id="rId9" Type="http://schemas.openxmlformats.org/officeDocument/2006/relationships/hyperlink" Target="https://podminky.urs.cz/item/CS_URS_2025_01/072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7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R5" s="19"/>
      <c r="BE5" s="184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R6" s="19"/>
      <c r="BE6" s="185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5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5"/>
      <c r="BS8" s="16" t="s">
        <v>6</v>
      </c>
    </row>
    <row r="9" spans="1:74" ht="14.45" customHeight="1">
      <c r="B9" s="19"/>
      <c r="AR9" s="19"/>
      <c r="BE9" s="185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5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5"/>
      <c r="BS11" s="16" t="s">
        <v>6</v>
      </c>
    </row>
    <row r="12" spans="1:74" ht="6.95" customHeight="1">
      <c r="B12" s="19"/>
      <c r="AR12" s="19"/>
      <c r="BE12" s="185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5"/>
      <c r="BS13" s="16" t="s">
        <v>6</v>
      </c>
    </row>
    <row r="14" spans="1:74" ht="12.75">
      <c r="B14" s="19"/>
      <c r="E14" s="190" t="s">
        <v>31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6" t="s">
        <v>28</v>
      </c>
      <c r="AN14" s="28" t="s">
        <v>31</v>
      </c>
      <c r="AR14" s="19"/>
      <c r="BE14" s="185"/>
      <c r="BS14" s="16" t="s">
        <v>6</v>
      </c>
    </row>
    <row r="15" spans="1:74" ht="6.95" customHeight="1">
      <c r="B15" s="19"/>
      <c r="AR15" s="19"/>
      <c r="BE15" s="185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5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5"/>
      <c r="BS17" s="16" t="s">
        <v>36</v>
      </c>
    </row>
    <row r="18" spans="2:71" ht="6.95" customHeight="1">
      <c r="B18" s="19"/>
      <c r="AR18" s="19"/>
      <c r="BE18" s="185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5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5"/>
      <c r="BS20" s="16" t="s">
        <v>36</v>
      </c>
    </row>
    <row r="21" spans="2:71" ht="6.95" customHeight="1">
      <c r="B21" s="19"/>
      <c r="AR21" s="19"/>
      <c r="BE21" s="185"/>
    </row>
    <row r="22" spans="2:71" ht="12" customHeight="1">
      <c r="B22" s="19"/>
      <c r="D22" s="26" t="s">
        <v>39</v>
      </c>
      <c r="AR22" s="19"/>
      <c r="BE22" s="185"/>
    </row>
    <row r="23" spans="2:71" ht="16.5" customHeight="1">
      <c r="B23" s="19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9"/>
      <c r="BE23" s="185"/>
    </row>
    <row r="24" spans="2:71" ht="6.95" customHeight="1">
      <c r="B24" s="19"/>
      <c r="AR24" s="19"/>
      <c r="BE24" s="185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5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3">
        <f>ROUND(AG94,2)</f>
        <v>0</v>
      </c>
      <c r="AL26" s="194"/>
      <c r="AM26" s="194"/>
      <c r="AN26" s="194"/>
      <c r="AO26" s="194"/>
      <c r="AR26" s="31"/>
      <c r="BE26" s="185"/>
    </row>
    <row r="27" spans="2:71" s="1" customFormat="1" ht="6.95" customHeight="1">
      <c r="B27" s="31"/>
      <c r="AR27" s="31"/>
      <c r="BE27" s="185"/>
    </row>
    <row r="28" spans="2:71" s="1" customFormat="1" ht="12.75">
      <c r="B28" s="31"/>
      <c r="L28" s="195" t="s">
        <v>41</v>
      </c>
      <c r="M28" s="195"/>
      <c r="N28" s="195"/>
      <c r="O28" s="195"/>
      <c r="P28" s="195"/>
      <c r="W28" s="195" t="s">
        <v>42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43</v>
      </c>
      <c r="AL28" s="195"/>
      <c r="AM28" s="195"/>
      <c r="AN28" s="195"/>
      <c r="AO28" s="195"/>
      <c r="AR28" s="31"/>
      <c r="BE28" s="185"/>
    </row>
    <row r="29" spans="2:71" s="2" customFormat="1" ht="14.45" customHeight="1">
      <c r="B29" s="35"/>
      <c r="D29" s="26" t="s">
        <v>44</v>
      </c>
      <c r="F29" s="26" t="s">
        <v>45</v>
      </c>
      <c r="L29" s="198">
        <v>0.21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5"/>
      <c r="BE29" s="186"/>
    </row>
    <row r="30" spans="2:71" s="2" customFormat="1" ht="14.45" customHeight="1">
      <c r="B30" s="35"/>
      <c r="F30" s="26" t="s">
        <v>46</v>
      </c>
      <c r="L30" s="198">
        <v>0.12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5"/>
      <c r="BE30" s="186"/>
    </row>
    <row r="31" spans="2:71" s="2" customFormat="1" ht="14.45" hidden="1" customHeight="1">
      <c r="B31" s="35"/>
      <c r="F31" s="26" t="s">
        <v>47</v>
      </c>
      <c r="L31" s="198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5"/>
      <c r="BE31" s="186"/>
    </row>
    <row r="32" spans="2:71" s="2" customFormat="1" ht="14.45" hidden="1" customHeight="1">
      <c r="B32" s="35"/>
      <c r="F32" s="26" t="s">
        <v>48</v>
      </c>
      <c r="L32" s="198">
        <v>0.12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5"/>
      <c r="BE32" s="186"/>
    </row>
    <row r="33" spans="2:57" s="2" customFormat="1" ht="14.45" hidden="1" customHeight="1">
      <c r="B33" s="35"/>
      <c r="F33" s="26" t="s">
        <v>49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5"/>
      <c r="BE33" s="186"/>
    </row>
    <row r="34" spans="2:57" s="1" customFormat="1" ht="6.95" customHeight="1">
      <c r="B34" s="31"/>
      <c r="AR34" s="31"/>
      <c r="BE34" s="185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199" t="s">
        <v>52</v>
      </c>
      <c r="Y35" s="200"/>
      <c r="Z35" s="200"/>
      <c r="AA35" s="200"/>
      <c r="AB35" s="200"/>
      <c r="AC35" s="38"/>
      <c r="AD35" s="38"/>
      <c r="AE35" s="38"/>
      <c r="AF35" s="38"/>
      <c r="AG35" s="38"/>
      <c r="AH35" s="38"/>
      <c r="AI35" s="38"/>
      <c r="AJ35" s="38"/>
      <c r="AK35" s="201">
        <f>SUM(AK26:AK33)</f>
        <v>0</v>
      </c>
      <c r="AL35" s="200"/>
      <c r="AM35" s="200"/>
      <c r="AN35" s="200"/>
      <c r="AO35" s="20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802_2025</v>
      </c>
      <c r="AR84" s="47"/>
    </row>
    <row r="85" spans="1:91" s="4" customFormat="1" ht="36.950000000000003" customHeight="1">
      <c r="B85" s="48"/>
      <c r="C85" s="49" t="s">
        <v>16</v>
      </c>
      <c r="L85" s="203" t="str">
        <f>K6</f>
        <v>Pardubice, ul. Spojilská - vodovod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5" t="str">
        <f>IF(AN8= "","",AN8)</f>
        <v>10. 6. 2025</v>
      </c>
      <c r="AN87" s="20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Pardubice, a.s.</v>
      </c>
      <c r="AI89" s="26" t="s">
        <v>32</v>
      </c>
      <c r="AM89" s="206" t="str">
        <f>IF(E17="","",E17)</f>
        <v>VK PROJEKT, spol. s r.o.</v>
      </c>
      <c r="AN89" s="207"/>
      <c r="AO89" s="207"/>
      <c r="AP89" s="207"/>
      <c r="AR89" s="31"/>
      <c r="AS89" s="208" t="s">
        <v>60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6" t="str">
        <f>IF(E20="","",E20)</f>
        <v>Ladislav Konvalina</v>
      </c>
      <c r="AN90" s="207"/>
      <c r="AO90" s="207"/>
      <c r="AP90" s="207"/>
      <c r="AR90" s="31"/>
      <c r="AS90" s="210"/>
      <c r="AT90" s="211"/>
      <c r="BD90" s="55"/>
    </row>
    <row r="91" spans="1:91" s="1" customFormat="1" ht="10.9" customHeight="1">
      <c r="B91" s="31"/>
      <c r="AR91" s="31"/>
      <c r="AS91" s="210"/>
      <c r="AT91" s="211"/>
      <c r="BD91" s="55"/>
    </row>
    <row r="92" spans="1:91" s="1" customFormat="1" ht="29.25" customHeight="1">
      <c r="B92" s="31"/>
      <c r="C92" s="212" t="s">
        <v>61</v>
      </c>
      <c r="D92" s="213"/>
      <c r="E92" s="213"/>
      <c r="F92" s="213"/>
      <c r="G92" s="213"/>
      <c r="H92" s="56"/>
      <c r="I92" s="214" t="s">
        <v>62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63</v>
      </c>
      <c r="AH92" s="213"/>
      <c r="AI92" s="213"/>
      <c r="AJ92" s="213"/>
      <c r="AK92" s="213"/>
      <c r="AL92" s="213"/>
      <c r="AM92" s="213"/>
      <c r="AN92" s="214" t="s">
        <v>64</v>
      </c>
      <c r="AO92" s="213"/>
      <c r="AP92" s="216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0">
        <f>ROUND(SUM(AG95:AG96),2)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19" t="s">
        <v>85</v>
      </c>
      <c r="E95" s="219"/>
      <c r="F95" s="219"/>
      <c r="G95" s="219"/>
      <c r="H95" s="219"/>
      <c r="I95" s="76"/>
      <c r="J95" s="219" t="s">
        <v>86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'802-01 - IO 01 - Vodovod'!J30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77" t="s">
        <v>87</v>
      </c>
      <c r="AR95" s="74"/>
      <c r="AS95" s="78">
        <v>0</v>
      </c>
      <c r="AT95" s="79">
        <f>ROUND(SUM(AV95:AW95),2)</f>
        <v>0</v>
      </c>
      <c r="AU95" s="80">
        <f>'802-01 - IO 01 - Vodovod'!P125</f>
        <v>0</v>
      </c>
      <c r="AV95" s="79">
        <f>'802-01 - IO 01 - Vodovod'!J33</f>
        <v>0</v>
      </c>
      <c r="AW95" s="79">
        <f>'802-01 - IO 01 - Vodovod'!J34</f>
        <v>0</v>
      </c>
      <c r="AX95" s="79">
        <f>'802-01 - IO 01 - Vodovod'!J35</f>
        <v>0</v>
      </c>
      <c r="AY95" s="79">
        <f>'802-01 - IO 01 - Vodovod'!J36</f>
        <v>0</v>
      </c>
      <c r="AZ95" s="79">
        <f>'802-01 - IO 01 - Vodovod'!F33</f>
        <v>0</v>
      </c>
      <c r="BA95" s="79">
        <f>'802-01 - IO 01 - Vodovod'!F34</f>
        <v>0</v>
      </c>
      <c r="BB95" s="79">
        <f>'802-01 - IO 01 - Vodovod'!F35</f>
        <v>0</v>
      </c>
      <c r="BC95" s="79">
        <f>'802-01 - IO 01 - Vodovod'!F36</f>
        <v>0</v>
      </c>
      <c r="BD95" s="81">
        <f>'802-01 - IO 01 - Vodovod'!F37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19" t="s">
        <v>91</v>
      </c>
      <c r="E96" s="219"/>
      <c r="F96" s="219"/>
      <c r="G96" s="219"/>
      <c r="H96" s="219"/>
      <c r="I96" s="76"/>
      <c r="J96" s="219" t="s">
        <v>92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7">
        <f>'802-10 - VON 01 - Vedlejš...'!J30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77" t="s">
        <v>93</v>
      </c>
      <c r="AR96" s="74"/>
      <c r="AS96" s="83">
        <v>0</v>
      </c>
      <c r="AT96" s="84">
        <f>ROUND(SUM(AV96:AW96),2)</f>
        <v>0</v>
      </c>
      <c r="AU96" s="85">
        <f>'802-10 - VON 01 - Vedlejš...'!P121</f>
        <v>0</v>
      </c>
      <c r="AV96" s="84">
        <f>'802-10 - VON 01 - Vedlejš...'!J33</f>
        <v>0</v>
      </c>
      <c r="AW96" s="84">
        <f>'802-10 - VON 01 - Vedlejš...'!J34</f>
        <v>0</v>
      </c>
      <c r="AX96" s="84">
        <f>'802-10 - VON 01 - Vedlejš...'!J35</f>
        <v>0</v>
      </c>
      <c r="AY96" s="84">
        <f>'802-10 - VON 01 - Vedlejš...'!J36</f>
        <v>0</v>
      </c>
      <c r="AZ96" s="84">
        <f>'802-10 - VON 01 - Vedlejš...'!F33</f>
        <v>0</v>
      </c>
      <c r="BA96" s="84">
        <f>'802-10 - VON 01 - Vedlejš...'!F34</f>
        <v>0</v>
      </c>
      <c r="BB96" s="84">
        <f>'802-10 - VON 01 - Vedlejš...'!F35</f>
        <v>0</v>
      </c>
      <c r="BC96" s="84">
        <f>'802-10 - VON 01 - Vedlejš...'!F36</f>
        <v>0</v>
      </c>
      <c r="BD96" s="86">
        <f>'802-10 - VON 01 - Vedlejš...'!F37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30eLY8vmXc9VuYInqIr5IQ0vKHMgohhtzZnk/1+G/SBwiXrkj3M/tL0jvv2KP/8ZoUbdMCUwcF+ZU+3RxDc5EQ==" saltValue="3oVVDB3Jz09FnWUZZKQrtDJl93koDxYe9rvfIyr4k40guGa5Cs+1Iu1wCt8xlUfHkqS6OK9BTG15phQc/l8IC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02-01 - IO 01 - Vodovod'!C2" display="/" xr:uid="{00000000-0004-0000-0000-000000000000}"/>
    <hyperlink ref="A96" location="'802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Pardubice, ul. Spojilská - vodovod</v>
      </c>
      <c r="F7" s="223"/>
      <c r="G7" s="223"/>
      <c r="H7" s="223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3" t="s">
        <v>97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10. 6. 2025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7"/>
      <c r="G18" s="187"/>
      <c r="H18" s="187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ROUND((SUM(BE125:BE1012)),  2)</f>
        <v>0</v>
      </c>
      <c r="I33" s="91">
        <v>0.21</v>
      </c>
      <c r="J33" s="90">
        <f>ROUND(((SUM(BE125:BE1012))*I33),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ROUND((SUM(BF125:BF1012)),  2)</f>
        <v>0</v>
      </c>
      <c r="I34" s="91">
        <v>0.12</v>
      </c>
      <c r="J34" s="90">
        <f>ROUND(((SUM(BF125:BF1012))*I34),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ROUND((SUM(BG125:BG1012)),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ROUND((SUM(BH125:BH1012)),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ROUND((SUM(BI125:BI1012)),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Pardubice, ul. Spojilská - vodovod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3" t="str">
        <f>E9</f>
        <v>802-01 - IO 01 - Vodovod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10. 6. 2025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J125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J362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J369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J421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J519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J935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J982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J1009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2" t="str">
        <f>E7</f>
        <v>Pardubice, ul. Spojilská - vodovod</v>
      </c>
      <c r="F115" s="223"/>
      <c r="G115" s="223"/>
      <c r="H115" s="223"/>
      <c r="L115" s="31"/>
    </row>
    <row r="116" spans="2:65" s="1" customFormat="1" ht="12" customHeight="1">
      <c r="B116" s="31"/>
      <c r="C116" s="26" t="s">
        <v>96</v>
      </c>
      <c r="L116" s="31"/>
    </row>
    <row r="117" spans="2:65" s="1" customFormat="1" ht="16.5" customHeight="1">
      <c r="B117" s="31"/>
      <c r="E117" s="203" t="str">
        <f>E9</f>
        <v>802-01 - IO 01 - Vodovod</v>
      </c>
      <c r="F117" s="224"/>
      <c r="G117" s="224"/>
      <c r="H117" s="224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Pardubice</v>
      </c>
      <c r="I119" s="26" t="s">
        <v>22</v>
      </c>
      <c r="J119" s="51" t="str">
        <f>IF(J12="","",J12)</f>
        <v>10. 6. 2025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E15</f>
        <v>Vodovody a kanalizace Pardubice, a.s.</v>
      </c>
      <c r="I121" s="26" t="s">
        <v>32</v>
      </c>
      <c r="J121" s="29" t="str">
        <f>E21</f>
        <v>VK PROJEKT, spol. s r.o.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37</v>
      </c>
      <c r="J122" s="29" t="str">
        <f>E24</f>
        <v>Ladislav Konvalina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113</v>
      </c>
      <c r="D124" s="113" t="s">
        <v>65</v>
      </c>
      <c r="E124" s="113" t="s">
        <v>61</v>
      </c>
      <c r="F124" s="113" t="s">
        <v>62</v>
      </c>
      <c r="G124" s="113" t="s">
        <v>114</v>
      </c>
      <c r="H124" s="113" t="s">
        <v>115</v>
      </c>
      <c r="I124" s="113" t="s">
        <v>116</v>
      </c>
      <c r="J124" s="113" t="s">
        <v>100</v>
      </c>
      <c r="K124" s="114" t="s">
        <v>117</v>
      </c>
      <c r="L124" s="111"/>
      <c r="M124" s="58" t="s">
        <v>1</v>
      </c>
      <c r="N124" s="59" t="s">
        <v>44</v>
      </c>
      <c r="O124" s="59" t="s">
        <v>118</v>
      </c>
      <c r="P124" s="59" t="s">
        <v>119</v>
      </c>
      <c r="Q124" s="59" t="s">
        <v>120</v>
      </c>
      <c r="R124" s="59" t="s">
        <v>121</v>
      </c>
      <c r="S124" s="59" t="s">
        <v>122</v>
      </c>
      <c r="T124" s="60" t="s">
        <v>123</v>
      </c>
    </row>
    <row r="125" spans="2:65" s="1" customFormat="1" ht="22.9" customHeight="1">
      <c r="B125" s="31"/>
      <c r="C125" s="63" t="s">
        <v>124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988.58684134000009</v>
      </c>
      <c r="S125" s="52"/>
      <c r="T125" s="117">
        <f>T126</f>
        <v>700.04843999999991</v>
      </c>
      <c r="AT125" s="16" t="s">
        <v>79</v>
      </c>
      <c r="AU125" s="16" t="s">
        <v>102</v>
      </c>
      <c r="BK125" s="118">
        <f>BK126</f>
        <v>0</v>
      </c>
    </row>
    <row r="126" spans="2:65" s="11" customFormat="1" ht="25.9" customHeight="1">
      <c r="B126" s="119"/>
      <c r="D126" s="120" t="s">
        <v>79</v>
      </c>
      <c r="E126" s="121" t="s">
        <v>125</v>
      </c>
      <c r="F126" s="121" t="s">
        <v>126</v>
      </c>
      <c r="I126" s="122"/>
      <c r="J126" s="123">
        <f>BK126</f>
        <v>0</v>
      </c>
      <c r="L126" s="119"/>
      <c r="M126" s="124"/>
      <c r="P126" s="125">
        <f>P127+P362+P369+P421+P519+P935+P982+P1009</f>
        <v>0</v>
      </c>
      <c r="R126" s="125">
        <f>R127+R362+R369+R421+R519+R935+R982+R1009</f>
        <v>988.58684134000009</v>
      </c>
      <c r="T126" s="126">
        <f>T127+T362+T369+T421+T519+T935+T982+T1009</f>
        <v>700.04843999999991</v>
      </c>
      <c r="AR126" s="120" t="s">
        <v>88</v>
      </c>
      <c r="AT126" s="127" t="s">
        <v>79</v>
      </c>
      <c r="AU126" s="127" t="s">
        <v>80</v>
      </c>
      <c r="AY126" s="120" t="s">
        <v>127</v>
      </c>
      <c r="BK126" s="128">
        <f>BK127+BK362+BK369+BK421+BK519+BK935+BK982+BK1009</f>
        <v>0</v>
      </c>
    </row>
    <row r="127" spans="2:65" s="11" customFormat="1" ht="22.9" customHeight="1">
      <c r="B127" s="119"/>
      <c r="D127" s="120" t="s">
        <v>79</v>
      </c>
      <c r="E127" s="129" t="s">
        <v>88</v>
      </c>
      <c r="F127" s="129" t="s">
        <v>128</v>
      </c>
      <c r="I127" s="122"/>
      <c r="J127" s="130">
        <f>BK127</f>
        <v>0</v>
      </c>
      <c r="L127" s="119"/>
      <c r="M127" s="124"/>
      <c r="P127" s="125">
        <f>SUM(P128:P361)</f>
        <v>0</v>
      </c>
      <c r="R127" s="125">
        <f>SUM(R128:R361)</f>
        <v>865.93964400000004</v>
      </c>
      <c r="T127" s="126">
        <f>SUM(T128:T361)</f>
        <v>692.85769999999991</v>
      </c>
      <c r="AR127" s="120" t="s">
        <v>88</v>
      </c>
      <c r="AT127" s="127" t="s">
        <v>79</v>
      </c>
      <c r="AU127" s="127" t="s">
        <v>88</v>
      </c>
      <c r="AY127" s="120" t="s">
        <v>127</v>
      </c>
      <c r="BK127" s="128">
        <f>SUM(BK128:BK361)</f>
        <v>0</v>
      </c>
    </row>
    <row r="128" spans="2:65" s="1" customFormat="1" ht="16.5" customHeight="1">
      <c r="B128" s="31"/>
      <c r="C128" s="131" t="s">
        <v>88</v>
      </c>
      <c r="D128" s="131" t="s">
        <v>129</v>
      </c>
      <c r="E128" s="132" t="s">
        <v>130</v>
      </c>
      <c r="F128" s="133" t="s">
        <v>131</v>
      </c>
      <c r="G128" s="134" t="s">
        <v>132</v>
      </c>
      <c r="H128" s="135">
        <v>5</v>
      </c>
      <c r="I128" s="136"/>
      <c r="J128" s="137">
        <f>ROUND(I128*H128,2)</f>
        <v>0</v>
      </c>
      <c r="K128" s="133" t="s">
        <v>133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134</v>
      </c>
      <c r="AT128" s="142" t="s">
        <v>129</v>
      </c>
      <c r="AU128" s="142" t="s">
        <v>90</v>
      </c>
      <c r="AY128" s="16" t="s">
        <v>127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134</v>
      </c>
      <c r="BM128" s="142" t="s">
        <v>135</v>
      </c>
    </row>
    <row r="129" spans="2:65" s="1" customFormat="1" ht="11.25">
      <c r="B129" s="31"/>
      <c r="D129" s="144" t="s">
        <v>136</v>
      </c>
      <c r="F129" s="145" t="s">
        <v>131</v>
      </c>
      <c r="I129" s="146"/>
      <c r="L129" s="31"/>
      <c r="M129" s="147"/>
      <c r="T129" s="55"/>
      <c r="AT129" s="16" t="s">
        <v>136</v>
      </c>
      <c r="AU129" s="16" t="s">
        <v>90</v>
      </c>
    </row>
    <row r="130" spans="2:65" s="12" customFormat="1" ht="11.25">
      <c r="B130" s="148"/>
      <c r="D130" s="144" t="s">
        <v>137</v>
      </c>
      <c r="E130" s="149" t="s">
        <v>1</v>
      </c>
      <c r="F130" s="150" t="s">
        <v>138</v>
      </c>
      <c r="H130" s="149" t="s">
        <v>1</v>
      </c>
      <c r="I130" s="151"/>
      <c r="L130" s="148"/>
      <c r="M130" s="152"/>
      <c r="T130" s="153"/>
      <c r="AT130" s="149" t="s">
        <v>137</v>
      </c>
      <c r="AU130" s="149" t="s">
        <v>90</v>
      </c>
      <c r="AV130" s="12" t="s">
        <v>88</v>
      </c>
      <c r="AW130" s="12" t="s">
        <v>36</v>
      </c>
      <c r="AX130" s="12" t="s">
        <v>80</v>
      </c>
      <c r="AY130" s="149" t="s">
        <v>127</v>
      </c>
    </row>
    <row r="131" spans="2:65" s="13" customFormat="1" ht="11.25">
      <c r="B131" s="154"/>
      <c r="D131" s="144" t="s">
        <v>137</v>
      </c>
      <c r="E131" s="155" t="s">
        <v>1</v>
      </c>
      <c r="F131" s="156" t="s">
        <v>139</v>
      </c>
      <c r="H131" s="157">
        <v>5</v>
      </c>
      <c r="I131" s="158"/>
      <c r="L131" s="154"/>
      <c r="M131" s="159"/>
      <c r="T131" s="160"/>
      <c r="AT131" s="155" t="s">
        <v>137</v>
      </c>
      <c r="AU131" s="155" t="s">
        <v>90</v>
      </c>
      <c r="AV131" s="13" t="s">
        <v>90</v>
      </c>
      <c r="AW131" s="13" t="s">
        <v>36</v>
      </c>
      <c r="AX131" s="13" t="s">
        <v>88</v>
      </c>
      <c r="AY131" s="155" t="s">
        <v>127</v>
      </c>
    </row>
    <row r="132" spans="2:65" s="1" customFormat="1" ht="24.2" customHeight="1">
      <c r="B132" s="31"/>
      <c r="C132" s="131" t="s">
        <v>90</v>
      </c>
      <c r="D132" s="131" t="s">
        <v>129</v>
      </c>
      <c r="E132" s="132" t="s">
        <v>140</v>
      </c>
      <c r="F132" s="133" t="s">
        <v>141</v>
      </c>
      <c r="G132" s="134" t="s">
        <v>142</v>
      </c>
      <c r="H132" s="135">
        <v>90.4</v>
      </c>
      <c r="I132" s="136"/>
      <c r="J132" s="137">
        <f>ROUND(I132*H132,2)</f>
        <v>0</v>
      </c>
      <c r="K132" s="133" t="s">
        <v>143</v>
      </c>
      <c r="L132" s="31"/>
      <c r="M132" s="138" t="s">
        <v>1</v>
      </c>
      <c r="N132" s="139" t="s">
        <v>45</v>
      </c>
      <c r="P132" s="140">
        <f>O132*H132</f>
        <v>0</v>
      </c>
      <c r="Q132" s="140">
        <v>0</v>
      </c>
      <c r="R132" s="140">
        <f>Q132*H132</f>
        <v>0</v>
      </c>
      <c r="S132" s="140">
        <v>0.26</v>
      </c>
      <c r="T132" s="141">
        <f>S132*H132</f>
        <v>23.504000000000001</v>
      </c>
      <c r="AR132" s="142" t="s">
        <v>134</v>
      </c>
      <c r="AT132" s="142" t="s">
        <v>129</v>
      </c>
      <c r="AU132" s="142" t="s">
        <v>90</v>
      </c>
      <c r="AY132" s="16" t="s">
        <v>127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88</v>
      </c>
      <c r="BK132" s="143">
        <f>ROUND(I132*H132,2)</f>
        <v>0</v>
      </c>
      <c r="BL132" s="16" t="s">
        <v>134</v>
      </c>
      <c r="BM132" s="142" t="s">
        <v>144</v>
      </c>
    </row>
    <row r="133" spans="2:65" s="1" customFormat="1" ht="39">
      <c r="B133" s="31"/>
      <c r="D133" s="144" t="s">
        <v>136</v>
      </c>
      <c r="F133" s="145" t="s">
        <v>145</v>
      </c>
      <c r="I133" s="146"/>
      <c r="L133" s="31"/>
      <c r="M133" s="147"/>
      <c r="T133" s="55"/>
      <c r="AT133" s="16" t="s">
        <v>136</v>
      </c>
      <c r="AU133" s="16" t="s">
        <v>90</v>
      </c>
    </row>
    <row r="134" spans="2:65" s="1" customFormat="1" ht="11.25">
      <c r="B134" s="31"/>
      <c r="D134" s="161" t="s">
        <v>146</v>
      </c>
      <c r="F134" s="162" t="s">
        <v>147</v>
      </c>
      <c r="I134" s="146"/>
      <c r="L134" s="31"/>
      <c r="M134" s="147"/>
      <c r="T134" s="55"/>
      <c r="AT134" s="16" t="s">
        <v>146</v>
      </c>
      <c r="AU134" s="16" t="s">
        <v>90</v>
      </c>
    </row>
    <row r="135" spans="2:65" s="12" customFormat="1" ht="11.25">
      <c r="B135" s="148"/>
      <c r="D135" s="144" t="s">
        <v>137</v>
      </c>
      <c r="E135" s="149" t="s">
        <v>1</v>
      </c>
      <c r="F135" s="150" t="s">
        <v>148</v>
      </c>
      <c r="H135" s="149" t="s">
        <v>1</v>
      </c>
      <c r="I135" s="151"/>
      <c r="L135" s="148"/>
      <c r="M135" s="152"/>
      <c r="T135" s="153"/>
      <c r="AT135" s="149" t="s">
        <v>137</v>
      </c>
      <c r="AU135" s="149" t="s">
        <v>90</v>
      </c>
      <c r="AV135" s="12" t="s">
        <v>88</v>
      </c>
      <c r="AW135" s="12" t="s">
        <v>36</v>
      </c>
      <c r="AX135" s="12" t="s">
        <v>80</v>
      </c>
      <c r="AY135" s="149" t="s">
        <v>127</v>
      </c>
    </row>
    <row r="136" spans="2:65" s="12" customFormat="1" ht="11.25">
      <c r="B136" s="148"/>
      <c r="D136" s="144" t="s">
        <v>137</v>
      </c>
      <c r="E136" s="149" t="s">
        <v>1</v>
      </c>
      <c r="F136" s="150" t="s">
        <v>149</v>
      </c>
      <c r="H136" s="149" t="s">
        <v>1</v>
      </c>
      <c r="I136" s="151"/>
      <c r="L136" s="148"/>
      <c r="M136" s="152"/>
      <c r="T136" s="153"/>
      <c r="AT136" s="149" t="s">
        <v>137</v>
      </c>
      <c r="AU136" s="149" t="s">
        <v>90</v>
      </c>
      <c r="AV136" s="12" t="s">
        <v>88</v>
      </c>
      <c r="AW136" s="12" t="s">
        <v>36</v>
      </c>
      <c r="AX136" s="12" t="s">
        <v>80</v>
      </c>
      <c r="AY136" s="149" t="s">
        <v>127</v>
      </c>
    </row>
    <row r="137" spans="2:65" s="13" customFormat="1" ht="11.25">
      <c r="B137" s="154"/>
      <c r="D137" s="144" t="s">
        <v>137</v>
      </c>
      <c r="E137" s="155" t="s">
        <v>1</v>
      </c>
      <c r="F137" s="156" t="s">
        <v>150</v>
      </c>
      <c r="H137" s="157">
        <v>86.4</v>
      </c>
      <c r="I137" s="158"/>
      <c r="L137" s="154"/>
      <c r="M137" s="159"/>
      <c r="T137" s="160"/>
      <c r="AT137" s="155" t="s">
        <v>137</v>
      </c>
      <c r="AU137" s="155" t="s">
        <v>90</v>
      </c>
      <c r="AV137" s="13" t="s">
        <v>90</v>
      </c>
      <c r="AW137" s="13" t="s">
        <v>36</v>
      </c>
      <c r="AX137" s="13" t="s">
        <v>80</v>
      </c>
      <c r="AY137" s="155" t="s">
        <v>127</v>
      </c>
    </row>
    <row r="138" spans="2:65" s="12" customFormat="1" ht="11.25">
      <c r="B138" s="148"/>
      <c r="D138" s="144" t="s">
        <v>137</v>
      </c>
      <c r="E138" s="149" t="s">
        <v>1</v>
      </c>
      <c r="F138" s="150" t="s">
        <v>151</v>
      </c>
      <c r="H138" s="149" t="s">
        <v>1</v>
      </c>
      <c r="I138" s="151"/>
      <c r="L138" s="148"/>
      <c r="M138" s="152"/>
      <c r="T138" s="153"/>
      <c r="AT138" s="149" t="s">
        <v>137</v>
      </c>
      <c r="AU138" s="149" t="s">
        <v>90</v>
      </c>
      <c r="AV138" s="12" t="s">
        <v>88</v>
      </c>
      <c r="AW138" s="12" t="s">
        <v>36</v>
      </c>
      <c r="AX138" s="12" t="s">
        <v>80</v>
      </c>
      <c r="AY138" s="149" t="s">
        <v>127</v>
      </c>
    </row>
    <row r="139" spans="2:65" s="13" customFormat="1" ht="11.25">
      <c r="B139" s="154"/>
      <c r="D139" s="144" t="s">
        <v>137</v>
      </c>
      <c r="E139" s="155" t="s">
        <v>1</v>
      </c>
      <c r="F139" s="156" t="s">
        <v>152</v>
      </c>
      <c r="H139" s="157">
        <v>4</v>
      </c>
      <c r="I139" s="158"/>
      <c r="L139" s="154"/>
      <c r="M139" s="159"/>
      <c r="T139" s="160"/>
      <c r="AT139" s="155" t="s">
        <v>137</v>
      </c>
      <c r="AU139" s="155" t="s">
        <v>90</v>
      </c>
      <c r="AV139" s="13" t="s">
        <v>90</v>
      </c>
      <c r="AW139" s="13" t="s">
        <v>36</v>
      </c>
      <c r="AX139" s="13" t="s">
        <v>80</v>
      </c>
      <c r="AY139" s="155" t="s">
        <v>127</v>
      </c>
    </row>
    <row r="140" spans="2:65" s="14" customFormat="1" ht="11.25">
      <c r="B140" s="163"/>
      <c r="D140" s="144" t="s">
        <v>137</v>
      </c>
      <c r="E140" s="164" t="s">
        <v>1</v>
      </c>
      <c r="F140" s="165" t="s">
        <v>153</v>
      </c>
      <c r="H140" s="166">
        <v>90.4</v>
      </c>
      <c r="I140" s="167"/>
      <c r="L140" s="163"/>
      <c r="M140" s="168"/>
      <c r="T140" s="169"/>
      <c r="AT140" s="164" t="s">
        <v>137</v>
      </c>
      <c r="AU140" s="164" t="s">
        <v>90</v>
      </c>
      <c r="AV140" s="14" t="s">
        <v>134</v>
      </c>
      <c r="AW140" s="14" t="s">
        <v>36</v>
      </c>
      <c r="AX140" s="14" t="s">
        <v>88</v>
      </c>
      <c r="AY140" s="164" t="s">
        <v>127</v>
      </c>
    </row>
    <row r="141" spans="2:65" s="1" customFormat="1" ht="24.2" customHeight="1">
      <c r="B141" s="31"/>
      <c r="C141" s="131" t="s">
        <v>154</v>
      </c>
      <c r="D141" s="131" t="s">
        <v>129</v>
      </c>
      <c r="E141" s="132" t="s">
        <v>155</v>
      </c>
      <c r="F141" s="133" t="s">
        <v>156</v>
      </c>
      <c r="G141" s="134" t="s">
        <v>142</v>
      </c>
      <c r="H141" s="135">
        <v>43.3</v>
      </c>
      <c r="I141" s="136"/>
      <c r="J141" s="137">
        <f>ROUND(I141*H141,2)</f>
        <v>0</v>
      </c>
      <c r="K141" s="133" t="s">
        <v>143</v>
      </c>
      <c r="L141" s="31"/>
      <c r="M141" s="138" t="s">
        <v>1</v>
      </c>
      <c r="N141" s="139" t="s">
        <v>45</v>
      </c>
      <c r="P141" s="140">
        <f>O141*H141</f>
        <v>0</v>
      </c>
      <c r="Q141" s="140">
        <v>0</v>
      </c>
      <c r="R141" s="140">
        <f>Q141*H141</f>
        <v>0</v>
      </c>
      <c r="S141" s="140">
        <v>0.29499999999999998</v>
      </c>
      <c r="T141" s="141">
        <f>S141*H141</f>
        <v>12.773499999999999</v>
      </c>
      <c r="AR141" s="142" t="s">
        <v>134</v>
      </c>
      <c r="AT141" s="142" t="s">
        <v>129</v>
      </c>
      <c r="AU141" s="142" t="s">
        <v>90</v>
      </c>
      <c r="AY141" s="16" t="s">
        <v>127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88</v>
      </c>
      <c r="BK141" s="143">
        <f>ROUND(I141*H141,2)</f>
        <v>0</v>
      </c>
      <c r="BL141" s="16" t="s">
        <v>134</v>
      </c>
      <c r="BM141" s="142" t="s">
        <v>157</v>
      </c>
    </row>
    <row r="142" spans="2:65" s="1" customFormat="1" ht="29.25">
      <c r="B142" s="31"/>
      <c r="D142" s="144" t="s">
        <v>136</v>
      </c>
      <c r="F142" s="145" t="s">
        <v>158</v>
      </c>
      <c r="I142" s="146"/>
      <c r="L142" s="31"/>
      <c r="M142" s="147"/>
      <c r="T142" s="55"/>
      <c r="AT142" s="16" t="s">
        <v>136</v>
      </c>
      <c r="AU142" s="16" t="s">
        <v>90</v>
      </c>
    </row>
    <row r="143" spans="2:65" s="1" customFormat="1" ht="11.25">
      <c r="B143" s="31"/>
      <c r="D143" s="161" t="s">
        <v>146</v>
      </c>
      <c r="F143" s="162" t="s">
        <v>159</v>
      </c>
      <c r="I143" s="146"/>
      <c r="L143" s="31"/>
      <c r="M143" s="147"/>
      <c r="T143" s="55"/>
      <c r="AT143" s="16" t="s">
        <v>146</v>
      </c>
      <c r="AU143" s="16" t="s">
        <v>90</v>
      </c>
    </row>
    <row r="144" spans="2:65" s="12" customFormat="1" ht="11.25">
      <c r="B144" s="148"/>
      <c r="D144" s="144" t="s">
        <v>137</v>
      </c>
      <c r="E144" s="149" t="s">
        <v>1</v>
      </c>
      <c r="F144" s="150" t="s">
        <v>148</v>
      </c>
      <c r="H144" s="149" t="s">
        <v>1</v>
      </c>
      <c r="I144" s="151"/>
      <c r="L144" s="148"/>
      <c r="M144" s="152"/>
      <c r="T144" s="153"/>
      <c r="AT144" s="149" t="s">
        <v>137</v>
      </c>
      <c r="AU144" s="149" t="s">
        <v>90</v>
      </c>
      <c r="AV144" s="12" t="s">
        <v>88</v>
      </c>
      <c r="AW144" s="12" t="s">
        <v>36</v>
      </c>
      <c r="AX144" s="12" t="s">
        <v>80</v>
      </c>
      <c r="AY144" s="149" t="s">
        <v>127</v>
      </c>
    </row>
    <row r="145" spans="2:65" s="12" customFormat="1" ht="11.25">
      <c r="B145" s="148"/>
      <c r="D145" s="144" t="s">
        <v>137</v>
      </c>
      <c r="E145" s="149" t="s">
        <v>1</v>
      </c>
      <c r="F145" s="150" t="s">
        <v>149</v>
      </c>
      <c r="H145" s="149" t="s">
        <v>1</v>
      </c>
      <c r="I145" s="151"/>
      <c r="L145" s="148"/>
      <c r="M145" s="152"/>
      <c r="T145" s="153"/>
      <c r="AT145" s="149" t="s">
        <v>137</v>
      </c>
      <c r="AU145" s="149" t="s">
        <v>90</v>
      </c>
      <c r="AV145" s="12" t="s">
        <v>88</v>
      </c>
      <c r="AW145" s="12" t="s">
        <v>36</v>
      </c>
      <c r="AX145" s="12" t="s">
        <v>80</v>
      </c>
      <c r="AY145" s="149" t="s">
        <v>127</v>
      </c>
    </row>
    <row r="146" spans="2:65" s="13" customFormat="1" ht="11.25">
      <c r="B146" s="154"/>
      <c r="D146" s="144" t="s">
        <v>137</v>
      </c>
      <c r="E146" s="155" t="s">
        <v>1</v>
      </c>
      <c r="F146" s="156" t="s">
        <v>160</v>
      </c>
      <c r="H146" s="157">
        <v>39.299999999999997</v>
      </c>
      <c r="I146" s="158"/>
      <c r="L146" s="154"/>
      <c r="M146" s="159"/>
      <c r="T146" s="160"/>
      <c r="AT146" s="155" t="s">
        <v>137</v>
      </c>
      <c r="AU146" s="155" t="s">
        <v>90</v>
      </c>
      <c r="AV146" s="13" t="s">
        <v>90</v>
      </c>
      <c r="AW146" s="13" t="s">
        <v>36</v>
      </c>
      <c r="AX146" s="13" t="s">
        <v>80</v>
      </c>
      <c r="AY146" s="155" t="s">
        <v>127</v>
      </c>
    </row>
    <row r="147" spans="2:65" s="12" customFormat="1" ht="11.25">
      <c r="B147" s="148"/>
      <c r="D147" s="144" t="s">
        <v>137</v>
      </c>
      <c r="E147" s="149" t="s">
        <v>1</v>
      </c>
      <c r="F147" s="150" t="s">
        <v>151</v>
      </c>
      <c r="H147" s="149" t="s">
        <v>1</v>
      </c>
      <c r="I147" s="151"/>
      <c r="L147" s="148"/>
      <c r="M147" s="152"/>
      <c r="T147" s="153"/>
      <c r="AT147" s="149" t="s">
        <v>137</v>
      </c>
      <c r="AU147" s="149" t="s">
        <v>90</v>
      </c>
      <c r="AV147" s="12" t="s">
        <v>88</v>
      </c>
      <c r="AW147" s="12" t="s">
        <v>36</v>
      </c>
      <c r="AX147" s="12" t="s">
        <v>80</v>
      </c>
      <c r="AY147" s="149" t="s">
        <v>127</v>
      </c>
    </row>
    <row r="148" spans="2:65" s="13" customFormat="1" ht="11.25">
      <c r="B148" s="154"/>
      <c r="D148" s="144" t="s">
        <v>137</v>
      </c>
      <c r="E148" s="155" t="s">
        <v>1</v>
      </c>
      <c r="F148" s="156" t="s">
        <v>152</v>
      </c>
      <c r="H148" s="157">
        <v>4</v>
      </c>
      <c r="I148" s="158"/>
      <c r="L148" s="154"/>
      <c r="M148" s="159"/>
      <c r="T148" s="160"/>
      <c r="AT148" s="155" t="s">
        <v>137</v>
      </c>
      <c r="AU148" s="155" t="s">
        <v>90</v>
      </c>
      <c r="AV148" s="13" t="s">
        <v>90</v>
      </c>
      <c r="AW148" s="13" t="s">
        <v>36</v>
      </c>
      <c r="AX148" s="13" t="s">
        <v>80</v>
      </c>
      <c r="AY148" s="155" t="s">
        <v>127</v>
      </c>
    </row>
    <row r="149" spans="2:65" s="14" customFormat="1" ht="11.25">
      <c r="B149" s="163"/>
      <c r="D149" s="144" t="s">
        <v>137</v>
      </c>
      <c r="E149" s="164" t="s">
        <v>1</v>
      </c>
      <c r="F149" s="165" t="s">
        <v>153</v>
      </c>
      <c r="H149" s="166">
        <v>43.3</v>
      </c>
      <c r="I149" s="167"/>
      <c r="L149" s="163"/>
      <c r="M149" s="168"/>
      <c r="T149" s="169"/>
      <c r="AT149" s="164" t="s">
        <v>137</v>
      </c>
      <c r="AU149" s="164" t="s">
        <v>90</v>
      </c>
      <c r="AV149" s="14" t="s">
        <v>134</v>
      </c>
      <c r="AW149" s="14" t="s">
        <v>36</v>
      </c>
      <c r="AX149" s="14" t="s">
        <v>88</v>
      </c>
      <c r="AY149" s="164" t="s">
        <v>127</v>
      </c>
    </row>
    <row r="150" spans="2:65" s="1" customFormat="1" ht="24.2" customHeight="1">
      <c r="B150" s="31"/>
      <c r="C150" s="131" t="s">
        <v>134</v>
      </c>
      <c r="D150" s="131" t="s">
        <v>129</v>
      </c>
      <c r="E150" s="132" t="s">
        <v>161</v>
      </c>
      <c r="F150" s="133" t="s">
        <v>162</v>
      </c>
      <c r="G150" s="134" t="s">
        <v>142</v>
      </c>
      <c r="H150" s="135">
        <v>49.29</v>
      </c>
      <c r="I150" s="136"/>
      <c r="J150" s="137">
        <f>ROUND(I150*H150,2)</f>
        <v>0</v>
      </c>
      <c r="K150" s="133" t="s">
        <v>143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0</v>
      </c>
      <c r="R150" s="140">
        <f>Q150*H150</f>
        <v>0</v>
      </c>
      <c r="S150" s="140">
        <v>0.33</v>
      </c>
      <c r="T150" s="141">
        <f>S150*H150</f>
        <v>16.265699999999999</v>
      </c>
      <c r="AR150" s="142" t="s">
        <v>134</v>
      </c>
      <c r="AT150" s="142" t="s">
        <v>129</v>
      </c>
      <c r="AU150" s="142" t="s">
        <v>90</v>
      </c>
      <c r="AY150" s="16" t="s">
        <v>127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134</v>
      </c>
      <c r="BM150" s="142" t="s">
        <v>163</v>
      </c>
    </row>
    <row r="151" spans="2:65" s="1" customFormat="1" ht="39">
      <c r="B151" s="31"/>
      <c r="D151" s="144" t="s">
        <v>136</v>
      </c>
      <c r="F151" s="145" t="s">
        <v>164</v>
      </c>
      <c r="I151" s="146"/>
      <c r="L151" s="31"/>
      <c r="M151" s="147"/>
      <c r="T151" s="55"/>
      <c r="AT151" s="16" t="s">
        <v>136</v>
      </c>
      <c r="AU151" s="16" t="s">
        <v>90</v>
      </c>
    </row>
    <row r="152" spans="2:65" s="1" customFormat="1" ht="11.25">
      <c r="B152" s="31"/>
      <c r="D152" s="161" t="s">
        <v>146</v>
      </c>
      <c r="F152" s="162" t="s">
        <v>165</v>
      </c>
      <c r="I152" s="146"/>
      <c r="L152" s="31"/>
      <c r="M152" s="147"/>
      <c r="T152" s="55"/>
      <c r="AT152" s="16" t="s">
        <v>146</v>
      </c>
      <c r="AU152" s="16" t="s">
        <v>90</v>
      </c>
    </row>
    <row r="153" spans="2:65" s="12" customFormat="1" ht="11.25">
      <c r="B153" s="148"/>
      <c r="D153" s="144" t="s">
        <v>137</v>
      </c>
      <c r="E153" s="149" t="s">
        <v>1</v>
      </c>
      <c r="F153" s="150" t="s">
        <v>148</v>
      </c>
      <c r="H153" s="149" t="s">
        <v>1</v>
      </c>
      <c r="I153" s="151"/>
      <c r="L153" s="148"/>
      <c r="M153" s="152"/>
      <c r="T153" s="153"/>
      <c r="AT153" s="149" t="s">
        <v>137</v>
      </c>
      <c r="AU153" s="149" t="s">
        <v>90</v>
      </c>
      <c r="AV153" s="12" t="s">
        <v>88</v>
      </c>
      <c r="AW153" s="12" t="s">
        <v>36</v>
      </c>
      <c r="AX153" s="12" t="s">
        <v>80</v>
      </c>
      <c r="AY153" s="149" t="s">
        <v>127</v>
      </c>
    </row>
    <row r="154" spans="2:65" s="12" customFormat="1" ht="11.25">
      <c r="B154" s="148"/>
      <c r="D154" s="144" t="s">
        <v>137</v>
      </c>
      <c r="E154" s="149" t="s">
        <v>1</v>
      </c>
      <c r="F154" s="150" t="s">
        <v>166</v>
      </c>
      <c r="H154" s="149" t="s">
        <v>1</v>
      </c>
      <c r="I154" s="151"/>
      <c r="L154" s="148"/>
      <c r="M154" s="152"/>
      <c r="T154" s="153"/>
      <c r="AT154" s="149" t="s">
        <v>137</v>
      </c>
      <c r="AU154" s="149" t="s">
        <v>90</v>
      </c>
      <c r="AV154" s="12" t="s">
        <v>88</v>
      </c>
      <c r="AW154" s="12" t="s">
        <v>36</v>
      </c>
      <c r="AX154" s="12" t="s">
        <v>80</v>
      </c>
      <c r="AY154" s="149" t="s">
        <v>127</v>
      </c>
    </row>
    <row r="155" spans="2:65" s="13" customFormat="1" ht="11.25">
      <c r="B155" s="154"/>
      <c r="D155" s="144" t="s">
        <v>137</v>
      </c>
      <c r="E155" s="155" t="s">
        <v>1</v>
      </c>
      <c r="F155" s="156" t="s">
        <v>167</v>
      </c>
      <c r="H155" s="157">
        <v>46.09</v>
      </c>
      <c r="I155" s="158"/>
      <c r="L155" s="154"/>
      <c r="M155" s="159"/>
      <c r="T155" s="160"/>
      <c r="AT155" s="155" t="s">
        <v>137</v>
      </c>
      <c r="AU155" s="155" t="s">
        <v>90</v>
      </c>
      <c r="AV155" s="13" t="s">
        <v>90</v>
      </c>
      <c r="AW155" s="13" t="s">
        <v>36</v>
      </c>
      <c r="AX155" s="13" t="s">
        <v>80</v>
      </c>
      <c r="AY155" s="155" t="s">
        <v>127</v>
      </c>
    </row>
    <row r="156" spans="2:65" s="12" customFormat="1" ht="11.25">
      <c r="B156" s="148"/>
      <c r="D156" s="144" t="s">
        <v>137</v>
      </c>
      <c r="E156" s="149" t="s">
        <v>1</v>
      </c>
      <c r="F156" s="150" t="s">
        <v>151</v>
      </c>
      <c r="H156" s="149" t="s">
        <v>1</v>
      </c>
      <c r="I156" s="151"/>
      <c r="L156" s="148"/>
      <c r="M156" s="152"/>
      <c r="T156" s="153"/>
      <c r="AT156" s="149" t="s">
        <v>137</v>
      </c>
      <c r="AU156" s="149" t="s">
        <v>90</v>
      </c>
      <c r="AV156" s="12" t="s">
        <v>88</v>
      </c>
      <c r="AW156" s="12" t="s">
        <v>36</v>
      </c>
      <c r="AX156" s="12" t="s">
        <v>80</v>
      </c>
      <c r="AY156" s="149" t="s">
        <v>127</v>
      </c>
    </row>
    <row r="157" spans="2:65" s="13" customFormat="1" ht="11.25">
      <c r="B157" s="154"/>
      <c r="D157" s="144" t="s">
        <v>137</v>
      </c>
      <c r="E157" s="155" t="s">
        <v>1</v>
      </c>
      <c r="F157" s="156" t="s">
        <v>168</v>
      </c>
      <c r="H157" s="157">
        <v>3.2</v>
      </c>
      <c r="I157" s="158"/>
      <c r="L157" s="154"/>
      <c r="M157" s="159"/>
      <c r="T157" s="160"/>
      <c r="AT157" s="155" t="s">
        <v>137</v>
      </c>
      <c r="AU157" s="155" t="s">
        <v>90</v>
      </c>
      <c r="AV157" s="13" t="s">
        <v>90</v>
      </c>
      <c r="AW157" s="13" t="s">
        <v>36</v>
      </c>
      <c r="AX157" s="13" t="s">
        <v>80</v>
      </c>
      <c r="AY157" s="155" t="s">
        <v>127</v>
      </c>
    </row>
    <row r="158" spans="2:65" s="14" customFormat="1" ht="11.25">
      <c r="B158" s="163"/>
      <c r="D158" s="144" t="s">
        <v>137</v>
      </c>
      <c r="E158" s="164" t="s">
        <v>1</v>
      </c>
      <c r="F158" s="165" t="s">
        <v>153</v>
      </c>
      <c r="H158" s="166">
        <v>49.290000000000006</v>
      </c>
      <c r="I158" s="167"/>
      <c r="L158" s="163"/>
      <c r="M158" s="168"/>
      <c r="T158" s="169"/>
      <c r="AT158" s="164" t="s">
        <v>137</v>
      </c>
      <c r="AU158" s="164" t="s">
        <v>90</v>
      </c>
      <c r="AV158" s="14" t="s">
        <v>134</v>
      </c>
      <c r="AW158" s="14" t="s">
        <v>36</v>
      </c>
      <c r="AX158" s="14" t="s">
        <v>88</v>
      </c>
      <c r="AY158" s="164" t="s">
        <v>127</v>
      </c>
    </row>
    <row r="159" spans="2:65" s="1" customFormat="1" ht="24.2" customHeight="1">
      <c r="B159" s="31"/>
      <c r="C159" s="131" t="s">
        <v>139</v>
      </c>
      <c r="D159" s="131" t="s">
        <v>129</v>
      </c>
      <c r="E159" s="132" t="s">
        <v>169</v>
      </c>
      <c r="F159" s="133" t="s">
        <v>170</v>
      </c>
      <c r="G159" s="134" t="s">
        <v>142</v>
      </c>
      <c r="H159" s="135">
        <v>498.77</v>
      </c>
      <c r="I159" s="136"/>
      <c r="J159" s="137">
        <f>ROUND(I159*H159,2)</f>
        <v>0</v>
      </c>
      <c r="K159" s="133" t="s">
        <v>143</v>
      </c>
      <c r="L159" s="31"/>
      <c r="M159" s="138" t="s">
        <v>1</v>
      </c>
      <c r="N159" s="139" t="s">
        <v>45</v>
      </c>
      <c r="P159" s="140">
        <f>O159*H159</f>
        <v>0</v>
      </c>
      <c r="Q159" s="140">
        <v>0</v>
      </c>
      <c r="R159" s="140">
        <f>Q159*H159</f>
        <v>0</v>
      </c>
      <c r="S159" s="140">
        <v>0.75</v>
      </c>
      <c r="T159" s="141">
        <f>S159*H159</f>
        <v>374.07749999999999</v>
      </c>
      <c r="AR159" s="142" t="s">
        <v>134</v>
      </c>
      <c r="AT159" s="142" t="s">
        <v>129</v>
      </c>
      <c r="AU159" s="142" t="s">
        <v>90</v>
      </c>
      <c r="AY159" s="16" t="s">
        <v>127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88</v>
      </c>
      <c r="BK159" s="143">
        <f>ROUND(I159*H159,2)</f>
        <v>0</v>
      </c>
      <c r="BL159" s="16" t="s">
        <v>134</v>
      </c>
      <c r="BM159" s="142" t="s">
        <v>171</v>
      </c>
    </row>
    <row r="160" spans="2:65" s="1" customFormat="1" ht="39">
      <c r="B160" s="31"/>
      <c r="D160" s="144" t="s">
        <v>136</v>
      </c>
      <c r="F160" s="145" t="s">
        <v>172</v>
      </c>
      <c r="I160" s="146"/>
      <c r="L160" s="31"/>
      <c r="M160" s="147"/>
      <c r="T160" s="55"/>
      <c r="AT160" s="16" t="s">
        <v>136</v>
      </c>
      <c r="AU160" s="16" t="s">
        <v>90</v>
      </c>
    </row>
    <row r="161" spans="2:65" s="1" customFormat="1" ht="11.25">
      <c r="B161" s="31"/>
      <c r="D161" s="161" t="s">
        <v>146</v>
      </c>
      <c r="F161" s="162" t="s">
        <v>173</v>
      </c>
      <c r="I161" s="146"/>
      <c r="L161" s="31"/>
      <c r="M161" s="147"/>
      <c r="T161" s="55"/>
      <c r="AT161" s="16" t="s">
        <v>146</v>
      </c>
      <c r="AU161" s="16" t="s">
        <v>90</v>
      </c>
    </row>
    <row r="162" spans="2:65" s="12" customFormat="1" ht="11.25">
      <c r="B162" s="148"/>
      <c r="D162" s="144" t="s">
        <v>137</v>
      </c>
      <c r="E162" s="149" t="s">
        <v>1</v>
      </c>
      <c r="F162" s="150" t="s">
        <v>174</v>
      </c>
      <c r="H162" s="149" t="s">
        <v>1</v>
      </c>
      <c r="I162" s="151"/>
      <c r="L162" s="148"/>
      <c r="M162" s="152"/>
      <c r="T162" s="153"/>
      <c r="AT162" s="149" t="s">
        <v>137</v>
      </c>
      <c r="AU162" s="149" t="s">
        <v>90</v>
      </c>
      <c r="AV162" s="12" t="s">
        <v>88</v>
      </c>
      <c r="AW162" s="12" t="s">
        <v>36</v>
      </c>
      <c r="AX162" s="12" t="s">
        <v>80</v>
      </c>
      <c r="AY162" s="149" t="s">
        <v>127</v>
      </c>
    </row>
    <row r="163" spans="2:65" s="12" customFormat="1" ht="11.25">
      <c r="B163" s="148"/>
      <c r="D163" s="144" t="s">
        <v>137</v>
      </c>
      <c r="E163" s="149" t="s">
        <v>1</v>
      </c>
      <c r="F163" s="150" t="s">
        <v>166</v>
      </c>
      <c r="H163" s="149" t="s">
        <v>1</v>
      </c>
      <c r="I163" s="151"/>
      <c r="L163" s="148"/>
      <c r="M163" s="152"/>
      <c r="T163" s="153"/>
      <c r="AT163" s="149" t="s">
        <v>137</v>
      </c>
      <c r="AU163" s="149" t="s">
        <v>90</v>
      </c>
      <c r="AV163" s="12" t="s">
        <v>88</v>
      </c>
      <c r="AW163" s="12" t="s">
        <v>36</v>
      </c>
      <c r="AX163" s="12" t="s">
        <v>80</v>
      </c>
      <c r="AY163" s="149" t="s">
        <v>127</v>
      </c>
    </row>
    <row r="164" spans="2:65" s="13" customFormat="1" ht="11.25">
      <c r="B164" s="154"/>
      <c r="D164" s="144" t="s">
        <v>137</v>
      </c>
      <c r="E164" s="155" t="s">
        <v>1</v>
      </c>
      <c r="F164" s="156" t="s">
        <v>175</v>
      </c>
      <c r="H164" s="157">
        <v>468.93</v>
      </c>
      <c r="I164" s="158"/>
      <c r="L164" s="154"/>
      <c r="M164" s="159"/>
      <c r="T164" s="160"/>
      <c r="AT164" s="155" t="s">
        <v>137</v>
      </c>
      <c r="AU164" s="155" t="s">
        <v>90</v>
      </c>
      <c r="AV164" s="13" t="s">
        <v>90</v>
      </c>
      <c r="AW164" s="13" t="s">
        <v>36</v>
      </c>
      <c r="AX164" s="13" t="s">
        <v>80</v>
      </c>
      <c r="AY164" s="155" t="s">
        <v>127</v>
      </c>
    </row>
    <row r="165" spans="2:65" s="12" customFormat="1" ht="11.25">
      <c r="B165" s="148"/>
      <c r="D165" s="144" t="s">
        <v>137</v>
      </c>
      <c r="E165" s="149" t="s">
        <v>1</v>
      </c>
      <c r="F165" s="150" t="s">
        <v>151</v>
      </c>
      <c r="H165" s="149" t="s">
        <v>1</v>
      </c>
      <c r="I165" s="151"/>
      <c r="L165" s="148"/>
      <c r="M165" s="152"/>
      <c r="T165" s="153"/>
      <c r="AT165" s="149" t="s">
        <v>137</v>
      </c>
      <c r="AU165" s="149" t="s">
        <v>90</v>
      </c>
      <c r="AV165" s="12" t="s">
        <v>88</v>
      </c>
      <c r="AW165" s="12" t="s">
        <v>36</v>
      </c>
      <c r="AX165" s="12" t="s">
        <v>80</v>
      </c>
      <c r="AY165" s="149" t="s">
        <v>127</v>
      </c>
    </row>
    <row r="166" spans="2:65" s="13" customFormat="1" ht="11.25">
      <c r="B166" s="154"/>
      <c r="D166" s="144" t="s">
        <v>137</v>
      </c>
      <c r="E166" s="155" t="s">
        <v>1</v>
      </c>
      <c r="F166" s="156" t="s">
        <v>176</v>
      </c>
      <c r="H166" s="157">
        <v>29.84</v>
      </c>
      <c r="I166" s="158"/>
      <c r="L166" s="154"/>
      <c r="M166" s="159"/>
      <c r="T166" s="160"/>
      <c r="AT166" s="155" t="s">
        <v>137</v>
      </c>
      <c r="AU166" s="155" t="s">
        <v>90</v>
      </c>
      <c r="AV166" s="13" t="s">
        <v>90</v>
      </c>
      <c r="AW166" s="13" t="s">
        <v>36</v>
      </c>
      <c r="AX166" s="13" t="s">
        <v>80</v>
      </c>
      <c r="AY166" s="155" t="s">
        <v>127</v>
      </c>
    </row>
    <row r="167" spans="2:65" s="14" customFormat="1" ht="11.25">
      <c r="B167" s="163"/>
      <c r="D167" s="144" t="s">
        <v>137</v>
      </c>
      <c r="E167" s="164" t="s">
        <v>1</v>
      </c>
      <c r="F167" s="165" t="s">
        <v>153</v>
      </c>
      <c r="H167" s="166">
        <v>498.77</v>
      </c>
      <c r="I167" s="167"/>
      <c r="L167" s="163"/>
      <c r="M167" s="168"/>
      <c r="T167" s="169"/>
      <c r="AT167" s="164" t="s">
        <v>137</v>
      </c>
      <c r="AU167" s="164" t="s">
        <v>90</v>
      </c>
      <c r="AV167" s="14" t="s">
        <v>134</v>
      </c>
      <c r="AW167" s="14" t="s">
        <v>36</v>
      </c>
      <c r="AX167" s="14" t="s">
        <v>88</v>
      </c>
      <c r="AY167" s="164" t="s">
        <v>127</v>
      </c>
    </row>
    <row r="168" spans="2:65" s="1" customFormat="1" ht="24.2" customHeight="1">
      <c r="B168" s="31"/>
      <c r="C168" s="131" t="s">
        <v>177</v>
      </c>
      <c r="D168" s="131" t="s">
        <v>129</v>
      </c>
      <c r="E168" s="132" t="s">
        <v>178</v>
      </c>
      <c r="F168" s="133" t="s">
        <v>179</v>
      </c>
      <c r="G168" s="134" t="s">
        <v>142</v>
      </c>
      <c r="H168" s="135">
        <v>1260</v>
      </c>
      <c r="I168" s="136"/>
      <c r="J168" s="137">
        <f>ROUND(I168*H168,2)</f>
        <v>0</v>
      </c>
      <c r="K168" s="133" t="s">
        <v>143</v>
      </c>
      <c r="L168" s="31"/>
      <c r="M168" s="138" t="s">
        <v>1</v>
      </c>
      <c r="N168" s="139" t="s">
        <v>45</v>
      </c>
      <c r="P168" s="140">
        <f>O168*H168</f>
        <v>0</v>
      </c>
      <c r="Q168" s="140">
        <v>0</v>
      </c>
      <c r="R168" s="140">
        <f>Q168*H168</f>
        <v>0</v>
      </c>
      <c r="S168" s="140">
        <v>9.8000000000000004E-2</v>
      </c>
      <c r="T168" s="141">
        <f>S168*H168</f>
        <v>123.48</v>
      </c>
      <c r="AR168" s="142" t="s">
        <v>134</v>
      </c>
      <c r="AT168" s="142" t="s">
        <v>129</v>
      </c>
      <c r="AU168" s="142" t="s">
        <v>90</v>
      </c>
      <c r="AY168" s="16" t="s">
        <v>127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88</v>
      </c>
      <c r="BK168" s="143">
        <f>ROUND(I168*H168,2)</f>
        <v>0</v>
      </c>
      <c r="BL168" s="16" t="s">
        <v>134</v>
      </c>
      <c r="BM168" s="142" t="s">
        <v>180</v>
      </c>
    </row>
    <row r="169" spans="2:65" s="1" customFormat="1" ht="29.25">
      <c r="B169" s="31"/>
      <c r="D169" s="144" t="s">
        <v>136</v>
      </c>
      <c r="F169" s="145" t="s">
        <v>181</v>
      </c>
      <c r="I169" s="146"/>
      <c r="L169" s="31"/>
      <c r="M169" s="147"/>
      <c r="T169" s="55"/>
      <c r="AT169" s="16" t="s">
        <v>136</v>
      </c>
      <c r="AU169" s="16" t="s">
        <v>90</v>
      </c>
    </row>
    <row r="170" spans="2:65" s="1" customFormat="1" ht="11.25">
      <c r="B170" s="31"/>
      <c r="D170" s="161" t="s">
        <v>146</v>
      </c>
      <c r="F170" s="162" t="s">
        <v>182</v>
      </c>
      <c r="I170" s="146"/>
      <c r="L170" s="31"/>
      <c r="M170" s="147"/>
      <c r="T170" s="55"/>
      <c r="AT170" s="16" t="s">
        <v>146</v>
      </c>
      <c r="AU170" s="16" t="s">
        <v>90</v>
      </c>
    </row>
    <row r="171" spans="2:65" s="12" customFormat="1" ht="11.25">
      <c r="B171" s="148"/>
      <c r="D171" s="144" t="s">
        <v>137</v>
      </c>
      <c r="E171" s="149" t="s">
        <v>1</v>
      </c>
      <c r="F171" s="150" t="s">
        <v>183</v>
      </c>
      <c r="H171" s="149" t="s">
        <v>1</v>
      </c>
      <c r="I171" s="151"/>
      <c r="L171" s="148"/>
      <c r="M171" s="152"/>
      <c r="T171" s="153"/>
      <c r="AT171" s="149" t="s">
        <v>137</v>
      </c>
      <c r="AU171" s="149" t="s">
        <v>90</v>
      </c>
      <c r="AV171" s="12" t="s">
        <v>88</v>
      </c>
      <c r="AW171" s="12" t="s">
        <v>36</v>
      </c>
      <c r="AX171" s="12" t="s">
        <v>80</v>
      </c>
      <c r="AY171" s="149" t="s">
        <v>127</v>
      </c>
    </row>
    <row r="172" spans="2:65" s="12" customFormat="1" ht="11.25">
      <c r="B172" s="148"/>
      <c r="D172" s="144" t="s">
        <v>137</v>
      </c>
      <c r="E172" s="149" t="s">
        <v>1</v>
      </c>
      <c r="F172" s="150" t="s">
        <v>184</v>
      </c>
      <c r="H172" s="149" t="s">
        <v>1</v>
      </c>
      <c r="I172" s="151"/>
      <c r="L172" s="148"/>
      <c r="M172" s="152"/>
      <c r="T172" s="153"/>
      <c r="AT172" s="149" t="s">
        <v>137</v>
      </c>
      <c r="AU172" s="149" t="s">
        <v>90</v>
      </c>
      <c r="AV172" s="12" t="s">
        <v>88</v>
      </c>
      <c r="AW172" s="12" t="s">
        <v>36</v>
      </c>
      <c r="AX172" s="12" t="s">
        <v>80</v>
      </c>
      <c r="AY172" s="149" t="s">
        <v>127</v>
      </c>
    </row>
    <row r="173" spans="2:65" s="13" customFormat="1" ht="11.25">
      <c r="B173" s="154"/>
      <c r="D173" s="144" t="s">
        <v>137</v>
      </c>
      <c r="E173" s="155" t="s">
        <v>1</v>
      </c>
      <c r="F173" s="156" t="s">
        <v>185</v>
      </c>
      <c r="H173" s="157">
        <v>1260</v>
      </c>
      <c r="I173" s="158"/>
      <c r="L173" s="154"/>
      <c r="M173" s="159"/>
      <c r="T173" s="160"/>
      <c r="AT173" s="155" t="s">
        <v>137</v>
      </c>
      <c r="AU173" s="155" t="s">
        <v>90</v>
      </c>
      <c r="AV173" s="13" t="s">
        <v>90</v>
      </c>
      <c r="AW173" s="13" t="s">
        <v>36</v>
      </c>
      <c r="AX173" s="13" t="s">
        <v>80</v>
      </c>
      <c r="AY173" s="155" t="s">
        <v>127</v>
      </c>
    </row>
    <row r="174" spans="2:65" s="14" customFormat="1" ht="11.25">
      <c r="B174" s="163"/>
      <c r="D174" s="144" t="s">
        <v>137</v>
      </c>
      <c r="E174" s="164" t="s">
        <v>1</v>
      </c>
      <c r="F174" s="165" t="s">
        <v>153</v>
      </c>
      <c r="H174" s="166">
        <v>1260</v>
      </c>
      <c r="I174" s="167"/>
      <c r="L174" s="163"/>
      <c r="M174" s="168"/>
      <c r="T174" s="169"/>
      <c r="AT174" s="164" t="s">
        <v>137</v>
      </c>
      <c r="AU174" s="164" t="s">
        <v>90</v>
      </c>
      <c r="AV174" s="14" t="s">
        <v>134</v>
      </c>
      <c r="AW174" s="14" t="s">
        <v>36</v>
      </c>
      <c r="AX174" s="14" t="s">
        <v>88</v>
      </c>
      <c r="AY174" s="164" t="s">
        <v>127</v>
      </c>
    </row>
    <row r="175" spans="2:65" s="1" customFormat="1" ht="24.2" customHeight="1">
      <c r="B175" s="31"/>
      <c r="C175" s="131" t="s">
        <v>186</v>
      </c>
      <c r="D175" s="131" t="s">
        <v>129</v>
      </c>
      <c r="E175" s="132" t="s">
        <v>187</v>
      </c>
      <c r="F175" s="133" t="s">
        <v>188</v>
      </c>
      <c r="G175" s="134" t="s">
        <v>142</v>
      </c>
      <c r="H175" s="135">
        <v>498.77</v>
      </c>
      <c r="I175" s="136"/>
      <c r="J175" s="137">
        <f>ROUND(I175*H175,2)</f>
        <v>0</v>
      </c>
      <c r="K175" s="133" t="s">
        <v>143</v>
      </c>
      <c r="L175" s="31"/>
      <c r="M175" s="138" t="s">
        <v>1</v>
      </c>
      <c r="N175" s="139" t="s">
        <v>45</v>
      </c>
      <c r="P175" s="140">
        <f>O175*H175</f>
        <v>0</v>
      </c>
      <c r="Q175" s="140">
        <v>0</v>
      </c>
      <c r="R175" s="140">
        <f>Q175*H175</f>
        <v>0</v>
      </c>
      <c r="S175" s="140">
        <v>0.22</v>
      </c>
      <c r="T175" s="141">
        <f>S175*H175</f>
        <v>109.7294</v>
      </c>
      <c r="AR175" s="142" t="s">
        <v>134</v>
      </c>
      <c r="AT175" s="142" t="s">
        <v>129</v>
      </c>
      <c r="AU175" s="142" t="s">
        <v>90</v>
      </c>
      <c r="AY175" s="16" t="s">
        <v>127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88</v>
      </c>
      <c r="BK175" s="143">
        <f>ROUND(I175*H175,2)</f>
        <v>0</v>
      </c>
      <c r="BL175" s="16" t="s">
        <v>134</v>
      </c>
      <c r="BM175" s="142" t="s">
        <v>189</v>
      </c>
    </row>
    <row r="176" spans="2:65" s="1" customFormat="1" ht="39">
      <c r="B176" s="31"/>
      <c r="D176" s="144" t="s">
        <v>136</v>
      </c>
      <c r="F176" s="145" t="s">
        <v>190</v>
      </c>
      <c r="I176" s="146"/>
      <c r="L176" s="31"/>
      <c r="M176" s="147"/>
      <c r="T176" s="55"/>
      <c r="AT176" s="16" t="s">
        <v>136</v>
      </c>
      <c r="AU176" s="16" t="s">
        <v>90</v>
      </c>
    </row>
    <row r="177" spans="2:65" s="1" customFormat="1" ht="11.25">
      <c r="B177" s="31"/>
      <c r="D177" s="161" t="s">
        <v>146</v>
      </c>
      <c r="F177" s="162" t="s">
        <v>191</v>
      </c>
      <c r="I177" s="146"/>
      <c r="L177" s="31"/>
      <c r="M177" s="147"/>
      <c r="T177" s="55"/>
      <c r="AT177" s="16" t="s">
        <v>146</v>
      </c>
      <c r="AU177" s="16" t="s">
        <v>90</v>
      </c>
    </row>
    <row r="178" spans="2:65" s="12" customFormat="1" ht="11.25">
      <c r="B178" s="148"/>
      <c r="D178" s="144" t="s">
        <v>137</v>
      </c>
      <c r="E178" s="149" t="s">
        <v>1</v>
      </c>
      <c r="F178" s="150" t="s">
        <v>174</v>
      </c>
      <c r="H178" s="149" t="s">
        <v>1</v>
      </c>
      <c r="I178" s="151"/>
      <c r="L178" s="148"/>
      <c r="M178" s="152"/>
      <c r="T178" s="153"/>
      <c r="AT178" s="149" t="s">
        <v>137</v>
      </c>
      <c r="AU178" s="149" t="s">
        <v>90</v>
      </c>
      <c r="AV178" s="12" t="s">
        <v>88</v>
      </c>
      <c r="AW178" s="12" t="s">
        <v>36</v>
      </c>
      <c r="AX178" s="12" t="s">
        <v>80</v>
      </c>
      <c r="AY178" s="149" t="s">
        <v>127</v>
      </c>
    </row>
    <row r="179" spans="2:65" s="12" customFormat="1" ht="11.25">
      <c r="B179" s="148"/>
      <c r="D179" s="144" t="s">
        <v>137</v>
      </c>
      <c r="E179" s="149" t="s">
        <v>1</v>
      </c>
      <c r="F179" s="150" t="s">
        <v>166</v>
      </c>
      <c r="H179" s="149" t="s">
        <v>1</v>
      </c>
      <c r="I179" s="151"/>
      <c r="L179" s="148"/>
      <c r="M179" s="152"/>
      <c r="T179" s="153"/>
      <c r="AT179" s="149" t="s">
        <v>137</v>
      </c>
      <c r="AU179" s="149" t="s">
        <v>90</v>
      </c>
      <c r="AV179" s="12" t="s">
        <v>88</v>
      </c>
      <c r="AW179" s="12" t="s">
        <v>36</v>
      </c>
      <c r="AX179" s="12" t="s">
        <v>80</v>
      </c>
      <c r="AY179" s="149" t="s">
        <v>127</v>
      </c>
    </row>
    <row r="180" spans="2:65" s="13" customFormat="1" ht="11.25">
      <c r="B180" s="154"/>
      <c r="D180" s="144" t="s">
        <v>137</v>
      </c>
      <c r="E180" s="155" t="s">
        <v>1</v>
      </c>
      <c r="F180" s="156" t="s">
        <v>175</v>
      </c>
      <c r="H180" s="157">
        <v>468.93</v>
      </c>
      <c r="I180" s="158"/>
      <c r="L180" s="154"/>
      <c r="M180" s="159"/>
      <c r="T180" s="160"/>
      <c r="AT180" s="155" t="s">
        <v>137</v>
      </c>
      <c r="AU180" s="155" t="s">
        <v>90</v>
      </c>
      <c r="AV180" s="13" t="s">
        <v>90</v>
      </c>
      <c r="AW180" s="13" t="s">
        <v>36</v>
      </c>
      <c r="AX180" s="13" t="s">
        <v>80</v>
      </c>
      <c r="AY180" s="155" t="s">
        <v>127</v>
      </c>
    </row>
    <row r="181" spans="2:65" s="12" customFormat="1" ht="11.25">
      <c r="B181" s="148"/>
      <c r="D181" s="144" t="s">
        <v>137</v>
      </c>
      <c r="E181" s="149" t="s">
        <v>1</v>
      </c>
      <c r="F181" s="150" t="s">
        <v>151</v>
      </c>
      <c r="H181" s="149" t="s">
        <v>1</v>
      </c>
      <c r="I181" s="151"/>
      <c r="L181" s="148"/>
      <c r="M181" s="152"/>
      <c r="T181" s="153"/>
      <c r="AT181" s="149" t="s">
        <v>137</v>
      </c>
      <c r="AU181" s="149" t="s">
        <v>90</v>
      </c>
      <c r="AV181" s="12" t="s">
        <v>88</v>
      </c>
      <c r="AW181" s="12" t="s">
        <v>36</v>
      </c>
      <c r="AX181" s="12" t="s">
        <v>80</v>
      </c>
      <c r="AY181" s="149" t="s">
        <v>127</v>
      </c>
    </row>
    <row r="182" spans="2:65" s="13" customFormat="1" ht="11.25">
      <c r="B182" s="154"/>
      <c r="D182" s="144" t="s">
        <v>137</v>
      </c>
      <c r="E182" s="155" t="s">
        <v>1</v>
      </c>
      <c r="F182" s="156" t="s">
        <v>176</v>
      </c>
      <c r="H182" s="157">
        <v>29.84</v>
      </c>
      <c r="I182" s="158"/>
      <c r="L182" s="154"/>
      <c r="M182" s="159"/>
      <c r="T182" s="160"/>
      <c r="AT182" s="155" t="s">
        <v>137</v>
      </c>
      <c r="AU182" s="155" t="s">
        <v>90</v>
      </c>
      <c r="AV182" s="13" t="s">
        <v>90</v>
      </c>
      <c r="AW182" s="13" t="s">
        <v>36</v>
      </c>
      <c r="AX182" s="13" t="s">
        <v>80</v>
      </c>
      <c r="AY182" s="155" t="s">
        <v>127</v>
      </c>
    </row>
    <row r="183" spans="2:65" s="14" customFormat="1" ht="11.25">
      <c r="B183" s="163"/>
      <c r="D183" s="144" t="s">
        <v>137</v>
      </c>
      <c r="E183" s="164" t="s">
        <v>1</v>
      </c>
      <c r="F183" s="165" t="s">
        <v>153</v>
      </c>
      <c r="H183" s="166">
        <v>498.77</v>
      </c>
      <c r="I183" s="167"/>
      <c r="L183" s="163"/>
      <c r="M183" s="168"/>
      <c r="T183" s="169"/>
      <c r="AT183" s="164" t="s">
        <v>137</v>
      </c>
      <c r="AU183" s="164" t="s">
        <v>90</v>
      </c>
      <c r="AV183" s="14" t="s">
        <v>134</v>
      </c>
      <c r="AW183" s="14" t="s">
        <v>36</v>
      </c>
      <c r="AX183" s="14" t="s">
        <v>88</v>
      </c>
      <c r="AY183" s="164" t="s">
        <v>127</v>
      </c>
    </row>
    <row r="184" spans="2:65" s="1" customFormat="1" ht="24.2" customHeight="1">
      <c r="B184" s="31"/>
      <c r="C184" s="131" t="s">
        <v>192</v>
      </c>
      <c r="D184" s="131" t="s">
        <v>129</v>
      </c>
      <c r="E184" s="132" t="s">
        <v>193</v>
      </c>
      <c r="F184" s="133" t="s">
        <v>194</v>
      </c>
      <c r="G184" s="134" t="s">
        <v>142</v>
      </c>
      <c r="H184" s="135">
        <v>49.29</v>
      </c>
      <c r="I184" s="136"/>
      <c r="J184" s="137">
        <f>ROUND(I184*H184,2)</f>
        <v>0</v>
      </c>
      <c r="K184" s="133" t="s">
        <v>143</v>
      </c>
      <c r="L184" s="31"/>
      <c r="M184" s="138" t="s">
        <v>1</v>
      </c>
      <c r="N184" s="139" t="s">
        <v>45</v>
      </c>
      <c r="P184" s="140">
        <f>O184*H184</f>
        <v>0</v>
      </c>
      <c r="Q184" s="140">
        <v>0</v>
      </c>
      <c r="R184" s="140">
        <f>Q184*H184</f>
        <v>0</v>
      </c>
      <c r="S184" s="140">
        <v>0.44</v>
      </c>
      <c r="T184" s="141">
        <f>S184*H184</f>
        <v>21.6876</v>
      </c>
      <c r="AR184" s="142" t="s">
        <v>134</v>
      </c>
      <c r="AT184" s="142" t="s">
        <v>129</v>
      </c>
      <c r="AU184" s="142" t="s">
        <v>90</v>
      </c>
      <c r="AY184" s="16" t="s">
        <v>127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88</v>
      </c>
      <c r="BK184" s="143">
        <f>ROUND(I184*H184,2)</f>
        <v>0</v>
      </c>
      <c r="BL184" s="16" t="s">
        <v>134</v>
      </c>
      <c r="BM184" s="142" t="s">
        <v>195</v>
      </c>
    </row>
    <row r="185" spans="2:65" s="1" customFormat="1" ht="39">
      <c r="B185" s="31"/>
      <c r="D185" s="144" t="s">
        <v>136</v>
      </c>
      <c r="F185" s="145" t="s">
        <v>196</v>
      </c>
      <c r="I185" s="146"/>
      <c r="L185" s="31"/>
      <c r="M185" s="147"/>
      <c r="T185" s="55"/>
      <c r="AT185" s="16" t="s">
        <v>136</v>
      </c>
      <c r="AU185" s="16" t="s">
        <v>90</v>
      </c>
    </row>
    <row r="186" spans="2:65" s="1" customFormat="1" ht="11.25">
      <c r="B186" s="31"/>
      <c r="D186" s="161" t="s">
        <v>146</v>
      </c>
      <c r="F186" s="162" t="s">
        <v>197</v>
      </c>
      <c r="I186" s="146"/>
      <c r="L186" s="31"/>
      <c r="M186" s="147"/>
      <c r="T186" s="55"/>
      <c r="AT186" s="16" t="s">
        <v>146</v>
      </c>
      <c r="AU186" s="16" t="s">
        <v>90</v>
      </c>
    </row>
    <row r="187" spans="2:65" s="12" customFormat="1" ht="11.25">
      <c r="B187" s="148"/>
      <c r="D187" s="144" t="s">
        <v>137</v>
      </c>
      <c r="E187" s="149" t="s">
        <v>1</v>
      </c>
      <c r="F187" s="150" t="s">
        <v>148</v>
      </c>
      <c r="H187" s="149" t="s">
        <v>1</v>
      </c>
      <c r="I187" s="151"/>
      <c r="L187" s="148"/>
      <c r="M187" s="152"/>
      <c r="T187" s="153"/>
      <c r="AT187" s="149" t="s">
        <v>137</v>
      </c>
      <c r="AU187" s="149" t="s">
        <v>90</v>
      </c>
      <c r="AV187" s="12" t="s">
        <v>88</v>
      </c>
      <c r="AW187" s="12" t="s">
        <v>36</v>
      </c>
      <c r="AX187" s="12" t="s">
        <v>80</v>
      </c>
      <c r="AY187" s="149" t="s">
        <v>127</v>
      </c>
    </row>
    <row r="188" spans="2:65" s="12" customFormat="1" ht="11.25">
      <c r="B188" s="148"/>
      <c r="D188" s="144" t="s">
        <v>137</v>
      </c>
      <c r="E188" s="149" t="s">
        <v>1</v>
      </c>
      <c r="F188" s="150" t="s">
        <v>166</v>
      </c>
      <c r="H188" s="149" t="s">
        <v>1</v>
      </c>
      <c r="I188" s="151"/>
      <c r="L188" s="148"/>
      <c r="M188" s="152"/>
      <c r="T188" s="153"/>
      <c r="AT188" s="149" t="s">
        <v>137</v>
      </c>
      <c r="AU188" s="149" t="s">
        <v>90</v>
      </c>
      <c r="AV188" s="12" t="s">
        <v>88</v>
      </c>
      <c r="AW188" s="12" t="s">
        <v>36</v>
      </c>
      <c r="AX188" s="12" t="s">
        <v>80</v>
      </c>
      <c r="AY188" s="149" t="s">
        <v>127</v>
      </c>
    </row>
    <row r="189" spans="2:65" s="13" customFormat="1" ht="11.25">
      <c r="B189" s="154"/>
      <c r="D189" s="144" t="s">
        <v>137</v>
      </c>
      <c r="E189" s="155" t="s">
        <v>1</v>
      </c>
      <c r="F189" s="156" t="s">
        <v>167</v>
      </c>
      <c r="H189" s="157">
        <v>46.09</v>
      </c>
      <c r="I189" s="158"/>
      <c r="L189" s="154"/>
      <c r="M189" s="159"/>
      <c r="T189" s="160"/>
      <c r="AT189" s="155" t="s">
        <v>137</v>
      </c>
      <c r="AU189" s="155" t="s">
        <v>90</v>
      </c>
      <c r="AV189" s="13" t="s">
        <v>90</v>
      </c>
      <c r="AW189" s="13" t="s">
        <v>36</v>
      </c>
      <c r="AX189" s="13" t="s">
        <v>80</v>
      </c>
      <c r="AY189" s="155" t="s">
        <v>127</v>
      </c>
    </row>
    <row r="190" spans="2:65" s="12" customFormat="1" ht="11.25">
      <c r="B190" s="148"/>
      <c r="D190" s="144" t="s">
        <v>137</v>
      </c>
      <c r="E190" s="149" t="s">
        <v>1</v>
      </c>
      <c r="F190" s="150" t="s">
        <v>151</v>
      </c>
      <c r="H190" s="149" t="s">
        <v>1</v>
      </c>
      <c r="I190" s="151"/>
      <c r="L190" s="148"/>
      <c r="M190" s="152"/>
      <c r="T190" s="153"/>
      <c r="AT190" s="149" t="s">
        <v>137</v>
      </c>
      <c r="AU190" s="149" t="s">
        <v>90</v>
      </c>
      <c r="AV190" s="12" t="s">
        <v>88</v>
      </c>
      <c r="AW190" s="12" t="s">
        <v>36</v>
      </c>
      <c r="AX190" s="12" t="s">
        <v>80</v>
      </c>
      <c r="AY190" s="149" t="s">
        <v>127</v>
      </c>
    </row>
    <row r="191" spans="2:65" s="13" customFormat="1" ht="11.25">
      <c r="B191" s="154"/>
      <c r="D191" s="144" t="s">
        <v>137</v>
      </c>
      <c r="E191" s="155" t="s">
        <v>1</v>
      </c>
      <c r="F191" s="156" t="s">
        <v>168</v>
      </c>
      <c r="H191" s="157">
        <v>3.2</v>
      </c>
      <c r="I191" s="158"/>
      <c r="L191" s="154"/>
      <c r="M191" s="159"/>
      <c r="T191" s="160"/>
      <c r="AT191" s="155" t="s">
        <v>137</v>
      </c>
      <c r="AU191" s="155" t="s">
        <v>90</v>
      </c>
      <c r="AV191" s="13" t="s">
        <v>90</v>
      </c>
      <c r="AW191" s="13" t="s">
        <v>36</v>
      </c>
      <c r="AX191" s="13" t="s">
        <v>80</v>
      </c>
      <c r="AY191" s="155" t="s">
        <v>127</v>
      </c>
    </row>
    <row r="192" spans="2:65" s="14" customFormat="1" ht="11.25">
      <c r="B192" s="163"/>
      <c r="D192" s="144" t="s">
        <v>137</v>
      </c>
      <c r="E192" s="164" t="s">
        <v>1</v>
      </c>
      <c r="F192" s="165" t="s">
        <v>153</v>
      </c>
      <c r="H192" s="166">
        <v>49.290000000000006</v>
      </c>
      <c r="I192" s="167"/>
      <c r="L192" s="163"/>
      <c r="M192" s="168"/>
      <c r="T192" s="169"/>
      <c r="AT192" s="164" t="s">
        <v>137</v>
      </c>
      <c r="AU192" s="164" t="s">
        <v>90</v>
      </c>
      <c r="AV192" s="14" t="s">
        <v>134</v>
      </c>
      <c r="AW192" s="14" t="s">
        <v>36</v>
      </c>
      <c r="AX192" s="14" t="s">
        <v>88</v>
      </c>
      <c r="AY192" s="164" t="s">
        <v>127</v>
      </c>
    </row>
    <row r="193" spans="2:65" s="1" customFormat="1" ht="16.5" customHeight="1">
      <c r="B193" s="31"/>
      <c r="C193" s="131" t="s">
        <v>198</v>
      </c>
      <c r="D193" s="131" t="s">
        <v>129</v>
      </c>
      <c r="E193" s="132" t="s">
        <v>199</v>
      </c>
      <c r="F193" s="133" t="s">
        <v>200</v>
      </c>
      <c r="G193" s="134" t="s">
        <v>201</v>
      </c>
      <c r="H193" s="135">
        <v>28</v>
      </c>
      <c r="I193" s="136"/>
      <c r="J193" s="137">
        <f>ROUND(I193*H193,2)</f>
        <v>0</v>
      </c>
      <c r="K193" s="133" t="s">
        <v>143</v>
      </c>
      <c r="L193" s="31"/>
      <c r="M193" s="138" t="s">
        <v>1</v>
      </c>
      <c r="N193" s="139" t="s">
        <v>45</v>
      </c>
      <c r="P193" s="140">
        <f>O193*H193</f>
        <v>0</v>
      </c>
      <c r="Q193" s="140">
        <v>0</v>
      </c>
      <c r="R193" s="140">
        <f>Q193*H193</f>
        <v>0</v>
      </c>
      <c r="S193" s="140">
        <v>0.28999999999999998</v>
      </c>
      <c r="T193" s="141">
        <f>S193*H193</f>
        <v>8.1199999999999992</v>
      </c>
      <c r="AR193" s="142" t="s">
        <v>134</v>
      </c>
      <c r="AT193" s="142" t="s">
        <v>129</v>
      </c>
      <c r="AU193" s="142" t="s">
        <v>90</v>
      </c>
      <c r="AY193" s="16" t="s">
        <v>127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88</v>
      </c>
      <c r="BK193" s="143">
        <f>ROUND(I193*H193,2)</f>
        <v>0</v>
      </c>
      <c r="BL193" s="16" t="s">
        <v>134</v>
      </c>
      <c r="BM193" s="142" t="s">
        <v>202</v>
      </c>
    </row>
    <row r="194" spans="2:65" s="1" customFormat="1" ht="29.25">
      <c r="B194" s="31"/>
      <c r="D194" s="144" t="s">
        <v>136</v>
      </c>
      <c r="F194" s="145" t="s">
        <v>203</v>
      </c>
      <c r="I194" s="146"/>
      <c r="L194" s="31"/>
      <c r="M194" s="147"/>
      <c r="T194" s="55"/>
      <c r="AT194" s="16" t="s">
        <v>136</v>
      </c>
      <c r="AU194" s="16" t="s">
        <v>90</v>
      </c>
    </row>
    <row r="195" spans="2:65" s="1" customFormat="1" ht="11.25">
      <c r="B195" s="31"/>
      <c r="D195" s="161" t="s">
        <v>146</v>
      </c>
      <c r="F195" s="162" t="s">
        <v>204</v>
      </c>
      <c r="I195" s="146"/>
      <c r="L195" s="31"/>
      <c r="M195" s="147"/>
      <c r="T195" s="55"/>
      <c r="AT195" s="16" t="s">
        <v>146</v>
      </c>
      <c r="AU195" s="16" t="s">
        <v>90</v>
      </c>
    </row>
    <row r="196" spans="2:65" s="12" customFormat="1" ht="11.25">
      <c r="B196" s="148"/>
      <c r="D196" s="144" t="s">
        <v>137</v>
      </c>
      <c r="E196" s="149" t="s">
        <v>1</v>
      </c>
      <c r="F196" s="150" t="s">
        <v>205</v>
      </c>
      <c r="H196" s="149" t="s">
        <v>1</v>
      </c>
      <c r="I196" s="151"/>
      <c r="L196" s="148"/>
      <c r="M196" s="152"/>
      <c r="T196" s="153"/>
      <c r="AT196" s="149" t="s">
        <v>137</v>
      </c>
      <c r="AU196" s="149" t="s">
        <v>90</v>
      </c>
      <c r="AV196" s="12" t="s">
        <v>88</v>
      </c>
      <c r="AW196" s="12" t="s">
        <v>36</v>
      </c>
      <c r="AX196" s="12" t="s">
        <v>80</v>
      </c>
      <c r="AY196" s="149" t="s">
        <v>127</v>
      </c>
    </row>
    <row r="197" spans="2:65" s="12" customFormat="1" ht="11.25">
      <c r="B197" s="148"/>
      <c r="D197" s="144" t="s">
        <v>137</v>
      </c>
      <c r="E197" s="149" t="s">
        <v>1</v>
      </c>
      <c r="F197" s="150" t="s">
        <v>149</v>
      </c>
      <c r="H197" s="149" t="s">
        <v>1</v>
      </c>
      <c r="I197" s="151"/>
      <c r="L197" s="148"/>
      <c r="M197" s="152"/>
      <c r="T197" s="153"/>
      <c r="AT197" s="149" t="s">
        <v>137</v>
      </c>
      <c r="AU197" s="149" t="s">
        <v>90</v>
      </c>
      <c r="AV197" s="12" t="s">
        <v>88</v>
      </c>
      <c r="AW197" s="12" t="s">
        <v>36</v>
      </c>
      <c r="AX197" s="12" t="s">
        <v>80</v>
      </c>
      <c r="AY197" s="149" t="s">
        <v>127</v>
      </c>
    </row>
    <row r="198" spans="2:65" s="13" customFormat="1" ht="11.25">
      <c r="B198" s="154"/>
      <c r="D198" s="144" t="s">
        <v>137</v>
      </c>
      <c r="E198" s="155" t="s">
        <v>1</v>
      </c>
      <c r="F198" s="156" t="s">
        <v>206</v>
      </c>
      <c r="H198" s="157">
        <v>6</v>
      </c>
      <c r="I198" s="158"/>
      <c r="L198" s="154"/>
      <c r="M198" s="159"/>
      <c r="T198" s="160"/>
      <c r="AT198" s="155" t="s">
        <v>137</v>
      </c>
      <c r="AU198" s="155" t="s">
        <v>90</v>
      </c>
      <c r="AV198" s="13" t="s">
        <v>90</v>
      </c>
      <c r="AW198" s="13" t="s">
        <v>36</v>
      </c>
      <c r="AX198" s="13" t="s">
        <v>80</v>
      </c>
      <c r="AY198" s="155" t="s">
        <v>127</v>
      </c>
    </row>
    <row r="199" spans="2:65" s="12" customFormat="1" ht="11.25">
      <c r="B199" s="148"/>
      <c r="D199" s="144" t="s">
        <v>137</v>
      </c>
      <c r="E199" s="149" t="s">
        <v>1</v>
      </c>
      <c r="F199" s="150" t="s">
        <v>207</v>
      </c>
      <c r="H199" s="149" t="s">
        <v>1</v>
      </c>
      <c r="I199" s="151"/>
      <c r="L199" s="148"/>
      <c r="M199" s="152"/>
      <c r="T199" s="153"/>
      <c r="AT199" s="149" t="s">
        <v>137</v>
      </c>
      <c r="AU199" s="149" t="s">
        <v>90</v>
      </c>
      <c r="AV199" s="12" t="s">
        <v>88</v>
      </c>
      <c r="AW199" s="12" t="s">
        <v>36</v>
      </c>
      <c r="AX199" s="12" t="s">
        <v>80</v>
      </c>
      <c r="AY199" s="149" t="s">
        <v>127</v>
      </c>
    </row>
    <row r="200" spans="2:65" s="13" customFormat="1" ht="11.25">
      <c r="B200" s="154"/>
      <c r="D200" s="144" t="s">
        <v>137</v>
      </c>
      <c r="E200" s="155" t="s">
        <v>1</v>
      </c>
      <c r="F200" s="156" t="s">
        <v>208</v>
      </c>
      <c r="H200" s="157">
        <v>22</v>
      </c>
      <c r="I200" s="158"/>
      <c r="L200" s="154"/>
      <c r="M200" s="159"/>
      <c r="T200" s="160"/>
      <c r="AT200" s="155" t="s">
        <v>137</v>
      </c>
      <c r="AU200" s="155" t="s">
        <v>90</v>
      </c>
      <c r="AV200" s="13" t="s">
        <v>90</v>
      </c>
      <c r="AW200" s="13" t="s">
        <v>36</v>
      </c>
      <c r="AX200" s="13" t="s">
        <v>80</v>
      </c>
      <c r="AY200" s="155" t="s">
        <v>127</v>
      </c>
    </row>
    <row r="201" spans="2:65" s="14" customFormat="1" ht="11.25">
      <c r="B201" s="163"/>
      <c r="D201" s="144" t="s">
        <v>137</v>
      </c>
      <c r="E201" s="164" t="s">
        <v>1</v>
      </c>
      <c r="F201" s="165" t="s">
        <v>153</v>
      </c>
      <c r="H201" s="166">
        <v>28</v>
      </c>
      <c r="I201" s="167"/>
      <c r="L201" s="163"/>
      <c r="M201" s="168"/>
      <c r="T201" s="169"/>
      <c r="AT201" s="164" t="s">
        <v>137</v>
      </c>
      <c r="AU201" s="164" t="s">
        <v>90</v>
      </c>
      <c r="AV201" s="14" t="s">
        <v>134</v>
      </c>
      <c r="AW201" s="14" t="s">
        <v>36</v>
      </c>
      <c r="AX201" s="14" t="s">
        <v>88</v>
      </c>
      <c r="AY201" s="164" t="s">
        <v>127</v>
      </c>
    </row>
    <row r="202" spans="2:65" s="1" customFormat="1" ht="16.5" customHeight="1">
      <c r="B202" s="31"/>
      <c r="C202" s="131" t="s">
        <v>209</v>
      </c>
      <c r="D202" s="131" t="s">
        <v>129</v>
      </c>
      <c r="E202" s="132" t="s">
        <v>210</v>
      </c>
      <c r="F202" s="133" t="s">
        <v>211</v>
      </c>
      <c r="G202" s="134" t="s">
        <v>201</v>
      </c>
      <c r="H202" s="135">
        <v>28</v>
      </c>
      <c r="I202" s="136"/>
      <c r="J202" s="137">
        <f>ROUND(I202*H202,2)</f>
        <v>0</v>
      </c>
      <c r="K202" s="133" t="s">
        <v>212</v>
      </c>
      <c r="L202" s="31"/>
      <c r="M202" s="138" t="s">
        <v>1</v>
      </c>
      <c r="N202" s="139" t="s">
        <v>45</v>
      </c>
      <c r="P202" s="140">
        <f>O202*H202</f>
        <v>0</v>
      </c>
      <c r="Q202" s="140">
        <v>0</v>
      </c>
      <c r="R202" s="140">
        <f>Q202*H202</f>
        <v>0</v>
      </c>
      <c r="S202" s="140">
        <v>0.115</v>
      </c>
      <c r="T202" s="141">
        <f>S202*H202</f>
        <v>3.22</v>
      </c>
      <c r="AR202" s="142" t="s">
        <v>134</v>
      </c>
      <c r="AT202" s="142" t="s">
        <v>129</v>
      </c>
      <c r="AU202" s="142" t="s">
        <v>90</v>
      </c>
      <c r="AY202" s="16" t="s">
        <v>127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6" t="s">
        <v>88</v>
      </c>
      <c r="BK202" s="143">
        <f>ROUND(I202*H202,2)</f>
        <v>0</v>
      </c>
      <c r="BL202" s="16" t="s">
        <v>134</v>
      </c>
      <c r="BM202" s="142" t="s">
        <v>213</v>
      </c>
    </row>
    <row r="203" spans="2:65" s="1" customFormat="1" ht="29.25">
      <c r="B203" s="31"/>
      <c r="D203" s="144" t="s">
        <v>136</v>
      </c>
      <c r="F203" s="145" t="s">
        <v>214</v>
      </c>
      <c r="I203" s="146"/>
      <c r="L203" s="31"/>
      <c r="M203" s="147"/>
      <c r="T203" s="55"/>
      <c r="AT203" s="16" t="s">
        <v>136</v>
      </c>
      <c r="AU203" s="16" t="s">
        <v>90</v>
      </c>
    </row>
    <row r="204" spans="2:65" s="12" customFormat="1" ht="11.25">
      <c r="B204" s="148"/>
      <c r="D204" s="144" t="s">
        <v>137</v>
      </c>
      <c r="E204" s="149" t="s">
        <v>1</v>
      </c>
      <c r="F204" s="150" t="s">
        <v>205</v>
      </c>
      <c r="H204" s="149" t="s">
        <v>1</v>
      </c>
      <c r="I204" s="151"/>
      <c r="L204" s="148"/>
      <c r="M204" s="152"/>
      <c r="T204" s="153"/>
      <c r="AT204" s="149" t="s">
        <v>137</v>
      </c>
      <c r="AU204" s="149" t="s">
        <v>90</v>
      </c>
      <c r="AV204" s="12" t="s">
        <v>88</v>
      </c>
      <c r="AW204" s="12" t="s">
        <v>36</v>
      </c>
      <c r="AX204" s="12" t="s">
        <v>80</v>
      </c>
      <c r="AY204" s="149" t="s">
        <v>127</v>
      </c>
    </row>
    <row r="205" spans="2:65" s="12" customFormat="1" ht="11.25">
      <c r="B205" s="148"/>
      <c r="D205" s="144" t="s">
        <v>137</v>
      </c>
      <c r="E205" s="149" t="s">
        <v>1</v>
      </c>
      <c r="F205" s="150" t="s">
        <v>149</v>
      </c>
      <c r="H205" s="149" t="s">
        <v>1</v>
      </c>
      <c r="I205" s="151"/>
      <c r="L205" s="148"/>
      <c r="M205" s="152"/>
      <c r="T205" s="153"/>
      <c r="AT205" s="149" t="s">
        <v>137</v>
      </c>
      <c r="AU205" s="149" t="s">
        <v>90</v>
      </c>
      <c r="AV205" s="12" t="s">
        <v>88</v>
      </c>
      <c r="AW205" s="12" t="s">
        <v>36</v>
      </c>
      <c r="AX205" s="12" t="s">
        <v>80</v>
      </c>
      <c r="AY205" s="149" t="s">
        <v>127</v>
      </c>
    </row>
    <row r="206" spans="2:65" s="13" customFormat="1" ht="11.25">
      <c r="B206" s="154"/>
      <c r="D206" s="144" t="s">
        <v>137</v>
      </c>
      <c r="E206" s="155" t="s">
        <v>1</v>
      </c>
      <c r="F206" s="156" t="s">
        <v>206</v>
      </c>
      <c r="H206" s="157">
        <v>6</v>
      </c>
      <c r="I206" s="158"/>
      <c r="L206" s="154"/>
      <c r="M206" s="159"/>
      <c r="T206" s="160"/>
      <c r="AT206" s="155" t="s">
        <v>137</v>
      </c>
      <c r="AU206" s="155" t="s">
        <v>90</v>
      </c>
      <c r="AV206" s="13" t="s">
        <v>90</v>
      </c>
      <c r="AW206" s="13" t="s">
        <v>36</v>
      </c>
      <c r="AX206" s="13" t="s">
        <v>80</v>
      </c>
      <c r="AY206" s="155" t="s">
        <v>127</v>
      </c>
    </row>
    <row r="207" spans="2:65" s="12" customFormat="1" ht="11.25">
      <c r="B207" s="148"/>
      <c r="D207" s="144" t="s">
        <v>137</v>
      </c>
      <c r="E207" s="149" t="s">
        <v>1</v>
      </c>
      <c r="F207" s="150" t="s">
        <v>207</v>
      </c>
      <c r="H207" s="149" t="s">
        <v>1</v>
      </c>
      <c r="I207" s="151"/>
      <c r="L207" s="148"/>
      <c r="M207" s="152"/>
      <c r="T207" s="153"/>
      <c r="AT207" s="149" t="s">
        <v>137</v>
      </c>
      <c r="AU207" s="149" t="s">
        <v>90</v>
      </c>
      <c r="AV207" s="12" t="s">
        <v>88</v>
      </c>
      <c r="AW207" s="12" t="s">
        <v>36</v>
      </c>
      <c r="AX207" s="12" t="s">
        <v>80</v>
      </c>
      <c r="AY207" s="149" t="s">
        <v>127</v>
      </c>
    </row>
    <row r="208" spans="2:65" s="13" customFormat="1" ht="11.25">
      <c r="B208" s="154"/>
      <c r="D208" s="144" t="s">
        <v>137</v>
      </c>
      <c r="E208" s="155" t="s">
        <v>1</v>
      </c>
      <c r="F208" s="156" t="s">
        <v>208</v>
      </c>
      <c r="H208" s="157">
        <v>22</v>
      </c>
      <c r="I208" s="158"/>
      <c r="L208" s="154"/>
      <c r="M208" s="159"/>
      <c r="T208" s="160"/>
      <c r="AT208" s="155" t="s">
        <v>137</v>
      </c>
      <c r="AU208" s="155" t="s">
        <v>90</v>
      </c>
      <c r="AV208" s="13" t="s">
        <v>90</v>
      </c>
      <c r="AW208" s="13" t="s">
        <v>36</v>
      </c>
      <c r="AX208" s="13" t="s">
        <v>80</v>
      </c>
      <c r="AY208" s="155" t="s">
        <v>127</v>
      </c>
    </row>
    <row r="209" spans="2:65" s="14" customFormat="1" ht="11.25">
      <c r="B209" s="163"/>
      <c r="D209" s="144" t="s">
        <v>137</v>
      </c>
      <c r="E209" s="164" t="s">
        <v>1</v>
      </c>
      <c r="F209" s="165" t="s">
        <v>153</v>
      </c>
      <c r="H209" s="166">
        <v>28</v>
      </c>
      <c r="I209" s="167"/>
      <c r="L209" s="163"/>
      <c r="M209" s="168"/>
      <c r="T209" s="169"/>
      <c r="AT209" s="164" t="s">
        <v>137</v>
      </c>
      <c r="AU209" s="164" t="s">
        <v>90</v>
      </c>
      <c r="AV209" s="14" t="s">
        <v>134</v>
      </c>
      <c r="AW209" s="14" t="s">
        <v>36</v>
      </c>
      <c r="AX209" s="14" t="s">
        <v>88</v>
      </c>
      <c r="AY209" s="164" t="s">
        <v>127</v>
      </c>
    </row>
    <row r="210" spans="2:65" s="1" customFormat="1" ht="16.5" customHeight="1">
      <c r="B210" s="31"/>
      <c r="C210" s="131" t="s">
        <v>215</v>
      </c>
      <c r="D210" s="131" t="s">
        <v>129</v>
      </c>
      <c r="E210" s="132" t="s">
        <v>216</v>
      </c>
      <c r="F210" s="133" t="s">
        <v>217</v>
      </c>
      <c r="G210" s="134" t="s">
        <v>201</v>
      </c>
      <c r="H210" s="135">
        <v>346</v>
      </c>
      <c r="I210" s="136"/>
      <c r="J210" s="137">
        <f>ROUND(I210*H210,2)</f>
        <v>0</v>
      </c>
      <c r="K210" s="133" t="s">
        <v>1</v>
      </c>
      <c r="L210" s="31"/>
      <c r="M210" s="138" t="s">
        <v>1</v>
      </c>
      <c r="N210" s="139" t="s">
        <v>45</v>
      </c>
      <c r="P210" s="140">
        <f>O210*H210</f>
        <v>0</v>
      </c>
      <c r="Q210" s="140">
        <v>9.5200000000000007E-3</v>
      </c>
      <c r="R210" s="140">
        <f>Q210*H210</f>
        <v>3.2939200000000004</v>
      </c>
      <c r="S210" s="140">
        <v>0</v>
      </c>
      <c r="T210" s="141">
        <f>S210*H210</f>
        <v>0</v>
      </c>
      <c r="AR210" s="142" t="s">
        <v>134</v>
      </c>
      <c r="AT210" s="142" t="s">
        <v>129</v>
      </c>
      <c r="AU210" s="142" t="s">
        <v>90</v>
      </c>
      <c r="AY210" s="16" t="s">
        <v>127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88</v>
      </c>
      <c r="BK210" s="143">
        <f>ROUND(I210*H210,2)</f>
        <v>0</v>
      </c>
      <c r="BL210" s="16" t="s">
        <v>134</v>
      </c>
      <c r="BM210" s="142" t="s">
        <v>218</v>
      </c>
    </row>
    <row r="211" spans="2:65" s="1" customFormat="1" ht="11.25">
      <c r="B211" s="31"/>
      <c r="D211" s="144" t="s">
        <v>136</v>
      </c>
      <c r="F211" s="145" t="s">
        <v>217</v>
      </c>
      <c r="I211" s="146"/>
      <c r="L211" s="31"/>
      <c r="M211" s="147"/>
      <c r="T211" s="55"/>
      <c r="AT211" s="16" t="s">
        <v>136</v>
      </c>
      <c r="AU211" s="16" t="s">
        <v>90</v>
      </c>
    </row>
    <row r="212" spans="2:65" s="1" customFormat="1" ht="48.75">
      <c r="B212" s="31"/>
      <c r="D212" s="144" t="s">
        <v>219</v>
      </c>
      <c r="F212" s="170" t="s">
        <v>220</v>
      </c>
      <c r="I212" s="146"/>
      <c r="L212" s="31"/>
      <c r="M212" s="147"/>
      <c r="T212" s="55"/>
      <c r="AT212" s="16" t="s">
        <v>219</v>
      </c>
      <c r="AU212" s="16" t="s">
        <v>90</v>
      </c>
    </row>
    <row r="213" spans="2:65" s="12" customFormat="1" ht="11.25">
      <c r="B213" s="148"/>
      <c r="D213" s="144" t="s">
        <v>137</v>
      </c>
      <c r="E213" s="149" t="s">
        <v>1</v>
      </c>
      <c r="F213" s="150" t="s">
        <v>221</v>
      </c>
      <c r="H213" s="149" t="s">
        <v>1</v>
      </c>
      <c r="I213" s="151"/>
      <c r="L213" s="148"/>
      <c r="M213" s="152"/>
      <c r="T213" s="153"/>
      <c r="AT213" s="149" t="s">
        <v>137</v>
      </c>
      <c r="AU213" s="149" t="s">
        <v>90</v>
      </c>
      <c r="AV213" s="12" t="s">
        <v>88</v>
      </c>
      <c r="AW213" s="12" t="s">
        <v>36</v>
      </c>
      <c r="AX213" s="12" t="s">
        <v>80</v>
      </c>
      <c r="AY213" s="149" t="s">
        <v>127</v>
      </c>
    </row>
    <row r="214" spans="2:65" s="12" customFormat="1" ht="11.25">
      <c r="B214" s="148"/>
      <c r="D214" s="144" t="s">
        <v>137</v>
      </c>
      <c r="E214" s="149" t="s">
        <v>1</v>
      </c>
      <c r="F214" s="150" t="s">
        <v>149</v>
      </c>
      <c r="H214" s="149" t="s">
        <v>1</v>
      </c>
      <c r="I214" s="151"/>
      <c r="L214" s="148"/>
      <c r="M214" s="152"/>
      <c r="T214" s="153"/>
      <c r="AT214" s="149" t="s">
        <v>137</v>
      </c>
      <c r="AU214" s="149" t="s">
        <v>90</v>
      </c>
      <c r="AV214" s="12" t="s">
        <v>88</v>
      </c>
      <c r="AW214" s="12" t="s">
        <v>36</v>
      </c>
      <c r="AX214" s="12" t="s">
        <v>80</v>
      </c>
      <c r="AY214" s="149" t="s">
        <v>127</v>
      </c>
    </row>
    <row r="215" spans="2:65" s="13" customFormat="1" ht="11.25">
      <c r="B215" s="154"/>
      <c r="D215" s="144" t="s">
        <v>137</v>
      </c>
      <c r="E215" s="155" t="s">
        <v>1</v>
      </c>
      <c r="F215" s="156" t="s">
        <v>222</v>
      </c>
      <c r="H215" s="157">
        <v>300</v>
      </c>
      <c r="I215" s="158"/>
      <c r="L215" s="154"/>
      <c r="M215" s="159"/>
      <c r="T215" s="160"/>
      <c r="AT215" s="155" t="s">
        <v>137</v>
      </c>
      <c r="AU215" s="155" t="s">
        <v>90</v>
      </c>
      <c r="AV215" s="13" t="s">
        <v>90</v>
      </c>
      <c r="AW215" s="13" t="s">
        <v>36</v>
      </c>
      <c r="AX215" s="13" t="s">
        <v>80</v>
      </c>
      <c r="AY215" s="155" t="s">
        <v>127</v>
      </c>
    </row>
    <row r="216" spans="2:65" s="12" customFormat="1" ht="11.25">
      <c r="B216" s="148"/>
      <c r="D216" s="144" t="s">
        <v>137</v>
      </c>
      <c r="E216" s="149" t="s">
        <v>1</v>
      </c>
      <c r="F216" s="150" t="s">
        <v>151</v>
      </c>
      <c r="H216" s="149" t="s">
        <v>1</v>
      </c>
      <c r="I216" s="151"/>
      <c r="L216" s="148"/>
      <c r="M216" s="152"/>
      <c r="T216" s="153"/>
      <c r="AT216" s="149" t="s">
        <v>137</v>
      </c>
      <c r="AU216" s="149" t="s">
        <v>90</v>
      </c>
      <c r="AV216" s="12" t="s">
        <v>88</v>
      </c>
      <c r="AW216" s="12" t="s">
        <v>36</v>
      </c>
      <c r="AX216" s="12" t="s">
        <v>80</v>
      </c>
      <c r="AY216" s="149" t="s">
        <v>127</v>
      </c>
    </row>
    <row r="217" spans="2:65" s="13" customFormat="1" ht="11.25">
      <c r="B217" s="154"/>
      <c r="D217" s="144" t="s">
        <v>137</v>
      </c>
      <c r="E217" s="155" t="s">
        <v>1</v>
      </c>
      <c r="F217" s="156" t="s">
        <v>223</v>
      </c>
      <c r="H217" s="157">
        <v>46</v>
      </c>
      <c r="I217" s="158"/>
      <c r="L217" s="154"/>
      <c r="M217" s="159"/>
      <c r="T217" s="160"/>
      <c r="AT217" s="155" t="s">
        <v>137</v>
      </c>
      <c r="AU217" s="155" t="s">
        <v>90</v>
      </c>
      <c r="AV217" s="13" t="s">
        <v>90</v>
      </c>
      <c r="AW217" s="13" t="s">
        <v>36</v>
      </c>
      <c r="AX217" s="13" t="s">
        <v>80</v>
      </c>
      <c r="AY217" s="155" t="s">
        <v>127</v>
      </c>
    </row>
    <row r="218" spans="2:65" s="14" customFormat="1" ht="11.25">
      <c r="B218" s="163"/>
      <c r="D218" s="144" t="s">
        <v>137</v>
      </c>
      <c r="E218" s="164" t="s">
        <v>1</v>
      </c>
      <c r="F218" s="165" t="s">
        <v>153</v>
      </c>
      <c r="H218" s="166">
        <v>346</v>
      </c>
      <c r="I218" s="167"/>
      <c r="L218" s="163"/>
      <c r="M218" s="168"/>
      <c r="T218" s="169"/>
      <c r="AT218" s="164" t="s">
        <v>137</v>
      </c>
      <c r="AU218" s="164" t="s">
        <v>90</v>
      </c>
      <c r="AV218" s="14" t="s">
        <v>134</v>
      </c>
      <c r="AW218" s="14" t="s">
        <v>36</v>
      </c>
      <c r="AX218" s="14" t="s">
        <v>88</v>
      </c>
      <c r="AY218" s="164" t="s">
        <v>127</v>
      </c>
    </row>
    <row r="219" spans="2:65" s="1" customFormat="1" ht="24.2" customHeight="1">
      <c r="B219" s="31"/>
      <c r="C219" s="131" t="s">
        <v>8</v>
      </c>
      <c r="D219" s="131" t="s">
        <v>129</v>
      </c>
      <c r="E219" s="132" t="s">
        <v>224</v>
      </c>
      <c r="F219" s="133" t="s">
        <v>225</v>
      </c>
      <c r="G219" s="134" t="s">
        <v>226</v>
      </c>
      <c r="H219" s="135">
        <v>240</v>
      </c>
      <c r="I219" s="136"/>
      <c r="J219" s="137">
        <f>ROUND(I219*H219,2)</f>
        <v>0</v>
      </c>
      <c r="K219" s="133" t="s">
        <v>143</v>
      </c>
      <c r="L219" s="31"/>
      <c r="M219" s="138" t="s">
        <v>1</v>
      </c>
      <c r="N219" s="139" t="s">
        <v>45</v>
      </c>
      <c r="P219" s="140">
        <f>O219*H219</f>
        <v>0</v>
      </c>
      <c r="Q219" s="140">
        <v>3.0000000000000001E-5</v>
      </c>
      <c r="R219" s="140">
        <f>Q219*H219</f>
        <v>7.1999999999999998E-3</v>
      </c>
      <c r="S219" s="140">
        <v>0</v>
      </c>
      <c r="T219" s="141">
        <f>S219*H219</f>
        <v>0</v>
      </c>
      <c r="AR219" s="142" t="s">
        <v>134</v>
      </c>
      <c r="AT219" s="142" t="s">
        <v>129</v>
      </c>
      <c r="AU219" s="142" t="s">
        <v>90</v>
      </c>
      <c r="AY219" s="16" t="s">
        <v>127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88</v>
      </c>
      <c r="BK219" s="143">
        <f>ROUND(I219*H219,2)</f>
        <v>0</v>
      </c>
      <c r="BL219" s="16" t="s">
        <v>134</v>
      </c>
      <c r="BM219" s="142" t="s">
        <v>227</v>
      </c>
    </row>
    <row r="220" spans="2:65" s="1" customFormat="1" ht="19.5">
      <c r="B220" s="31"/>
      <c r="D220" s="144" t="s">
        <v>136</v>
      </c>
      <c r="F220" s="145" t="s">
        <v>228</v>
      </c>
      <c r="I220" s="146"/>
      <c r="L220" s="31"/>
      <c r="M220" s="147"/>
      <c r="T220" s="55"/>
      <c r="AT220" s="16" t="s">
        <v>136</v>
      </c>
      <c r="AU220" s="16" t="s">
        <v>90</v>
      </c>
    </row>
    <row r="221" spans="2:65" s="1" customFormat="1" ht="11.25">
      <c r="B221" s="31"/>
      <c r="D221" s="161" t="s">
        <v>146</v>
      </c>
      <c r="F221" s="162" t="s">
        <v>229</v>
      </c>
      <c r="I221" s="146"/>
      <c r="L221" s="31"/>
      <c r="M221" s="147"/>
      <c r="T221" s="55"/>
      <c r="AT221" s="16" t="s">
        <v>146</v>
      </c>
      <c r="AU221" s="16" t="s">
        <v>90</v>
      </c>
    </row>
    <row r="222" spans="2:65" s="12" customFormat="1" ht="11.25">
      <c r="B222" s="148"/>
      <c r="D222" s="144" t="s">
        <v>137</v>
      </c>
      <c r="E222" s="149" t="s">
        <v>1</v>
      </c>
      <c r="F222" s="150" t="s">
        <v>221</v>
      </c>
      <c r="H222" s="149" t="s">
        <v>1</v>
      </c>
      <c r="I222" s="151"/>
      <c r="L222" s="148"/>
      <c r="M222" s="152"/>
      <c r="T222" s="153"/>
      <c r="AT222" s="149" t="s">
        <v>137</v>
      </c>
      <c r="AU222" s="149" t="s">
        <v>90</v>
      </c>
      <c r="AV222" s="12" t="s">
        <v>88</v>
      </c>
      <c r="AW222" s="12" t="s">
        <v>36</v>
      </c>
      <c r="AX222" s="12" t="s">
        <v>80</v>
      </c>
      <c r="AY222" s="149" t="s">
        <v>127</v>
      </c>
    </row>
    <row r="223" spans="2:65" s="13" customFormat="1" ht="11.25">
      <c r="B223" s="154"/>
      <c r="D223" s="144" t="s">
        <v>137</v>
      </c>
      <c r="E223" s="155" t="s">
        <v>1</v>
      </c>
      <c r="F223" s="156" t="s">
        <v>230</v>
      </c>
      <c r="H223" s="157">
        <v>240</v>
      </c>
      <c r="I223" s="158"/>
      <c r="L223" s="154"/>
      <c r="M223" s="159"/>
      <c r="T223" s="160"/>
      <c r="AT223" s="155" t="s">
        <v>137</v>
      </c>
      <c r="AU223" s="155" t="s">
        <v>90</v>
      </c>
      <c r="AV223" s="13" t="s">
        <v>90</v>
      </c>
      <c r="AW223" s="13" t="s">
        <v>36</v>
      </c>
      <c r="AX223" s="13" t="s">
        <v>88</v>
      </c>
      <c r="AY223" s="155" t="s">
        <v>127</v>
      </c>
    </row>
    <row r="224" spans="2:65" s="1" customFormat="1" ht="24.2" customHeight="1">
      <c r="B224" s="31"/>
      <c r="C224" s="131" t="s">
        <v>231</v>
      </c>
      <c r="D224" s="131" t="s">
        <v>129</v>
      </c>
      <c r="E224" s="132" t="s">
        <v>232</v>
      </c>
      <c r="F224" s="133" t="s">
        <v>233</v>
      </c>
      <c r="G224" s="134" t="s">
        <v>234</v>
      </c>
      <c r="H224" s="135">
        <v>10</v>
      </c>
      <c r="I224" s="136"/>
      <c r="J224" s="137">
        <f>ROUND(I224*H224,2)</f>
        <v>0</v>
      </c>
      <c r="K224" s="133" t="s">
        <v>143</v>
      </c>
      <c r="L224" s="31"/>
      <c r="M224" s="138" t="s">
        <v>1</v>
      </c>
      <c r="N224" s="139" t="s">
        <v>45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134</v>
      </c>
      <c r="AT224" s="142" t="s">
        <v>129</v>
      </c>
      <c r="AU224" s="142" t="s">
        <v>90</v>
      </c>
      <c r="AY224" s="16" t="s">
        <v>127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88</v>
      </c>
      <c r="BK224" s="143">
        <f>ROUND(I224*H224,2)</f>
        <v>0</v>
      </c>
      <c r="BL224" s="16" t="s">
        <v>134</v>
      </c>
      <c r="BM224" s="142" t="s">
        <v>235</v>
      </c>
    </row>
    <row r="225" spans="2:65" s="1" customFormat="1" ht="19.5">
      <c r="B225" s="31"/>
      <c r="D225" s="144" t="s">
        <v>136</v>
      </c>
      <c r="F225" s="145" t="s">
        <v>236</v>
      </c>
      <c r="I225" s="146"/>
      <c r="L225" s="31"/>
      <c r="M225" s="147"/>
      <c r="T225" s="55"/>
      <c r="AT225" s="16" t="s">
        <v>136</v>
      </c>
      <c r="AU225" s="16" t="s">
        <v>90</v>
      </c>
    </row>
    <row r="226" spans="2:65" s="1" customFormat="1" ht="11.25">
      <c r="B226" s="31"/>
      <c r="D226" s="161" t="s">
        <v>146</v>
      </c>
      <c r="F226" s="162" t="s">
        <v>237</v>
      </c>
      <c r="I226" s="146"/>
      <c r="L226" s="31"/>
      <c r="M226" s="147"/>
      <c r="T226" s="55"/>
      <c r="AT226" s="16" t="s">
        <v>146</v>
      </c>
      <c r="AU226" s="16" t="s">
        <v>90</v>
      </c>
    </row>
    <row r="227" spans="2:65" s="12" customFormat="1" ht="11.25">
      <c r="B227" s="148"/>
      <c r="D227" s="144" t="s">
        <v>137</v>
      </c>
      <c r="E227" s="149" t="s">
        <v>1</v>
      </c>
      <c r="F227" s="150" t="s">
        <v>221</v>
      </c>
      <c r="H227" s="149" t="s">
        <v>1</v>
      </c>
      <c r="I227" s="151"/>
      <c r="L227" s="148"/>
      <c r="M227" s="152"/>
      <c r="T227" s="153"/>
      <c r="AT227" s="149" t="s">
        <v>137</v>
      </c>
      <c r="AU227" s="149" t="s">
        <v>90</v>
      </c>
      <c r="AV227" s="12" t="s">
        <v>88</v>
      </c>
      <c r="AW227" s="12" t="s">
        <v>36</v>
      </c>
      <c r="AX227" s="12" t="s">
        <v>80</v>
      </c>
      <c r="AY227" s="149" t="s">
        <v>127</v>
      </c>
    </row>
    <row r="228" spans="2:65" s="13" customFormat="1" ht="11.25">
      <c r="B228" s="154"/>
      <c r="D228" s="144" t="s">
        <v>137</v>
      </c>
      <c r="E228" s="155" t="s">
        <v>1</v>
      </c>
      <c r="F228" s="156" t="s">
        <v>209</v>
      </c>
      <c r="H228" s="157">
        <v>10</v>
      </c>
      <c r="I228" s="158"/>
      <c r="L228" s="154"/>
      <c r="M228" s="159"/>
      <c r="T228" s="160"/>
      <c r="AT228" s="155" t="s">
        <v>137</v>
      </c>
      <c r="AU228" s="155" t="s">
        <v>90</v>
      </c>
      <c r="AV228" s="13" t="s">
        <v>90</v>
      </c>
      <c r="AW228" s="13" t="s">
        <v>36</v>
      </c>
      <c r="AX228" s="13" t="s">
        <v>88</v>
      </c>
      <c r="AY228" s="155" t="s">
        <v>127</v>
      </c>
    </row>
    <row r="229" spans="2:65" s="1" customFormat="1" ht="24.2" customHeight="1">
      <c r="B229" s="31"/>
      <c r="C229" s="131" t="s">
        <v>238</v>
      </c>
      <c r="D229" s="131" t="s">
        <v>129</v>
      </c>
      <c r="E229" s="132" t="s">
        <v>239</v>
      </c>
      <c r="F229" s="133" t="s">
        <v>240</v>
      </c>
      <c r="G229" s="134" t="s">
        <v>201</v>
      </c>
      <c r="H229" s="135">
        <v>15</v>
      </c>
      <c r="I229" s="136"/>
      <c r="J229" s="137">
        <f>ROUND(I229*H229,2)</f>
        <v>0</v>
      </c>
      <c r="K229" s="133" t="s">
        <v>143</v>
      </c>
      <c r="L229" s="31"/>
      <c r="M229" s="138" t="s">
        <v>1</v>
      </c>
      <c r="N229" s="139" t="s">
        <v>45</v>
      </c>
      <c r="P229" s="140">
        <f>O229*H229</f>
        <v>0</v>
      </c>
      <c r="Q229" s="140">
        <v>8.6800000000000002E-3</v>
      </c>
      <c r="R229" s="140">
        <f>Q229*H229</f>
        <v>0.13020000000000001</v>
      </c>
      <c r="S229" s="140">
        <v>0</v>
      </c>
      <c r="T229" s="141">
        <f>S229*H229</f>
        <v>0</v>
      </c>
      <c r="AR229" s="142" t="s">
        <v>134</v>
      </c>
      <c r="AT229" s="142" t="s">
        <v>129</v>
      </c>
      <c r="AU229" s="142" t="s">
        <v>90</v>
      </c>
      <c r="AY229" s="16" t="s">
        <v>127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88</v>
      </c>
      <c r="BK229" s="143">
        <f>ROUND(I229*H229,2)</f>
        <v>0</v>
      </c>
      <c r="BL229" s="16" t="s">
        <v>134</v>
      </c>
      <c r="BM229" s="142" t="s">
        <v>241</v>
      </c>
    </row>
    <row r="230" spans="2:65" s="1" customFormat="1" ht="58.5">
      <c r="B230" s="31"/>
      <c r="D230" s="144" t="s">
        <v>136</v>
      </c>
      <c r="F230" s="145" t="s">
        <v>242</v>
      </c>
      <c r="I230" s="146"/>
      <c r="L230" s="31"/>
      <c r="M230" s="147"/>
      <c r="T230" s="55"/>
      <c r="AT230" s="16" t="s">
        <v>136</v>
      </c>
      <c r="AU230" s="16" t="s">
        <v>90</v>
      </c>
    </row>
    <row r="231" spans="2:65" s="1" customFormat="1" ht="11.25">
      <c r="B231" s="31"/>
      <c r="D231" s="161" t="s">
        <v>146</v>
      </c>
      <c r="F231" s="162" t="s">
        <v>243</v>
      </c>
      <c r="I231" s="146"/>
      <c r="L231" s="31"/>
      <c r="M231" s="147"/>
      <c r="T231" s="55"/>
      <c r="AT231" s="16" t="s">
        <v>146</v>
      </c>
      <c r="AU231" s="16" t="s">
        <v>90</v>
      </c>
    </row>
    <row r="232" spans="2:65" s="12" customFormat="1" ht="11.25">
      <c r="B232" s="148"/>
      <c r="D232" s="144" t="s">
        <v>137</v>
      </c>
      <c r="E232" s="149" t="s">
        <v>1</v>
      </c>
      <c r="F232" s="150" t="s">
        <v>244</v>
      </c>
      <c r="H232" s="149" t="s">
        <v>1</v>
      </c>
      <c r="I232" s="151"/>
      <c r="L232" s="148"/>
      <c r="M232" s="152"/>
      <c r="T232" s="153"/>
      <c r="AT232" s="149" t="s">
        <v>137</v>
      </c>
      <c r="AU232" s="149" t="s">
        <v>90</v>
      </c>
      <c r="AV232" s="12" t="s">
        <v>88</v>
      </c>
      <c r="AW232" s="12" t="s">
        <v>36</v>
      </c>
      <c r="AX232" s="12" t="s">
        <v>80</v>
      </c>
      <c r="AY232" s="149" t="s">
        <v>127</v>
      </c>
    </row>
    <row r="233" spans="2:65" s="12" customFormat="1" ht="11.25">
      <c r="B233" s="148"/>
      <c r="D233" s="144" t="s">
        <v>137</v>
      </c>
      <c r="E233" s="149" t="s">
        <v>1</v>
      </c>
      <c r="F233" s="150" t="s">
        <v>245</v>
      </c>
      <c r="H233" s="149" t="s">
        <v>1</v>
      </c>
      <c r="I233" s="151"/>
      <c r="L233" s="148"/>
      <c r="M233" s="152"/>
      <c r="T233" s="153"/>
      <c r="AT233" s="149" t="s">
        <v>137</v>
      </c>
      <c r="AU233" s="149" t="s">
        <v>90</v>
      </c>
      <c r="AV233" s="12" t="s">
        <v>88</v>
      </c>
      <c r="AW233" s="12" t="s">
        <v>36</v>
      </c>
      <c r="AX233" s="12" t="s">
        <v>80</v>
      </c>
      <c r="AY233" s="149" t="s">
        <v>127</v>
      </c>
    </row>
    <row r="234" spans="2:65" s="13" customFormat="1" ht="11.25">
      <c r="B234" s="154"/>
      <c r="D234" s="144" t="s">
        <v>137</v>
      </c>
      <c r="E234" s="155" t="s">
        <v>1</v>
      </c>
      <c r="F234" s="156" t="s">
        <v>246</v>
      </c>
      <c r="H234" s="157">
        <v>11</v>
      </c>
      <c r="I234" s="158"/>
      <c r="L234" s="154"/>
      <c r="M234" s="159"/>
      <c r="T234" s="160"/>
      <c r="AT234" s="155" t="s">
        <v>137</v>
      </c>
      <c r="AU234" s="155" t="s">
        <v>90</v>
      </c>
      <c r="AV234" s="13" t="s">
        <v>90</v>
      </c>
      <c r="AW234" s="13" t="s">
        <v>36</v>
      </c>
      <c r="AX234" s="13" t="s">
        <v>80</v>
      </c>
      <c r="AY234" s="155" t="s">
        <v>127</v>
      </c>
    </row>
    <row r="235" spans="2:65" s="12" customFormat="1" ht="11.25">
      <c r="B235" s="148"/>
      <c r="D235" s="144" t="s">
        <v>137</v>
      </c>
      <c r="E235" s="149" t="s">
        <v>1</v>
      </c>
      <c r="F235" s="150" t="s">
        <v>151</v>
      </c>
      <c r="H235" s="149" t="s">
        <v>1</v>
      </c>
      <c r="I235" s="151"/>
      <c r="L235" s="148"/>
      <c r="M235" s="152"/>
      <c r="T235" s="153"/>
      <c r="AT235" s="149" t="s">
        <v>137</v>
      </c>
      <c r="AU235" s="149" t="s">
        <v>90</v>
      </c>
      <c r="AV235" s="12" t="s">
        <v>88</v>
      </c>
      <c r="AW235" s="12" t="s">
        <v>36</v>
      </c>
      <c r="AX235" s="12" t="s">
        <v>80</v>
      </c>
      <c r="AY235" s="149" t="s">
        <v>127</v>
      </c>
    </row>
    <row r="236" spans="2:65" s="13" customFormat="1" ht="11.25">
      <c r="B236" s="154"/>
      <c r="D236" s="144" t="s">
        <v>137</v>
      </c>
      <c r="E236" s="155" t="s">
        <v>1</v>
      </c>
      <c r="F236" s="156" t="s">
        <v>247</v>
      </c>
      <c r="H236" s="157">
        <v>4</v>
      </c>
      <c r="I236" s="158"/>
      <c r="L236" s="154"/>
      <c r="M236" s="159"/>
      <c r="T236" s="160"/>
      <c r="AT236" s="155" t="s">
        <v>137</v>
      </c>
      <c r="AU236" s="155" t="s">
        <v>90</v>
      </c>
      <c r="AV236" s="13" t="s">
        <v>90</v>
      </c>
      <c r="AW236" s="13" t="s">
        <v>36</v>
      </c>
      <c r="AX236" s="13" t="s">
        <v>80</v>
      </c>
      <c r="AY236" s="155" t="s">
        <v>127</v>
      </c>
    </row>
    <row r="237" spans="2:65" s="14" customFormat="1" ht="11.25">
      <c r="B237" s="163"/>
      <c r="D237" s="144" t="s">
        <v>137</v>
      </c>
      <c r="E237" s="164" t="s">
        <v>1</v>
      </c>
      <c r="F237" s="165" t="s">
        <v>153</v>
      </c>
      <c r="H237" s="166">
        <v>15</v>
      </c>
      <c r="I237" s="167"/>
      <c r="L237" s="163"/>
      <c r="M237" s="168"/>
      <c r="T237" s="169"/>
      <c r="AT237" s="164" t="s">
        <v>137</v>
      </c>
      <c r="AU237" s="164" t="s">
        <v>90</v>
      </c>
      <c r="AV237" s="14" t="s">
        <v>134</v>
      </c>
      <c r="AW237" s="14" t="s">
        <v>36</v>
      </c>
      <c r="AX237" s="14" t="s">
        <v>88</v>
      </c>
      <c r="AY237" s="164" t="s">
        <v>127</v>
      </c>
    </row>
    <row r="238" spans="2:65" s="1" customFormat="1" ht="24.2" customHeight="1">
      <c r="B238" s="31"/>
      <c r="C238" s="131" t="s">
        <v>248</v>
      </c>
      <c r="D238" s="131" t="s">
        <v>129</v>
      </c>
      <c r="E238" s="132" t="s">
        <v>249</v>
      </c>
      <c r="F238" s="133" t="s">
        <v>250</v>
      </c>
      <c r="G238" s="134" t="s">
        <v>201</v>
      </c>
      <c r="H238" s="135">
        <v>11.7</v>
      </c>
      <c r="I238" s="136"/>
      <c r="J238" s="137">
        <f>ROUND(I238*H238,2)</f>
        <v>0</v>
      </c>
      <c r="K238" s="133" t="s">
        <v>143</v>
      </c>
      <c r="L238" s="31"/>
      <c r="M238" s="138" t="s">
        <v>1</v>
      </c>
      <c r="N238" s="139" t="s">
        <v>45</v>
      </c>
      <c r="P238" s="140">
        <f>O238*H238</f>
        <v>0</v>
      </c>
      <c r="Q238" s="140">
        <v>3.6900000000000002E-2</v>
      </c>
      <c r="R238" s="140">
        <f>Q238*H238</f>
        <v>0.43173</v>
      </c>
      <c r="S238" s="140">
        <v>0</v>
      </c>
      <c r="T238" s="141">
        <f>S238*H238</f>
        <v>0</v>
      </c>
      <c r="AR238" s="142" t="s">
        <v>134</v>
      </c>
      <c r="AT238" s="142" t="s">
        <v>129</v>
      </c>
      <c r="AU238" s="142" t="s">
        <v>90</v>
      </c>
      <c r="AY238" s="16" t="s">
        <v>127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88</v>
      </c>
      <c r="BK238" s="143">
        <f>ROUND(I238*H238,2)</f>
        <v>0</v>
      </c>
      <c r="BL238" s="16" t="s">
        <v>134</v>
      </c>
      <c r="BM238" s="142" t="s">
        <v>251</v>
      </c>
    </row>
    <row r="239" spans="2:65" s="1" customFormat="1" ht="58.5">
      <c r="B239" s="31"/>
      <c r="D239" s="144" t="s">
        <v>136</v>
      </c>
      <c r="F239" s="145" t="s">
        <v>252</v>
      </c>
      <c r="I239" s="146"/>
      <c r="L239" s="31"/>
      <c r="M239" s="147"/>
      <c r="T239" s="55"/>
      <c r="AT239" s="16" t="s">
        <v>136</v>
      </c>
      <c r="AU239" s="16" t="s">
        <v>90</v>
      </c>
    </row>
    <row r="240" spans="2:65" s="1" customFormat="1" ht="11.25">
      <c r="B240" s="31"/>
      <c r="D240" s="161" t="s">
        <v>146</v>
      </c>
      <c r="F240" s="162" t="s">
        <v>253</v>
      </c>
      <c r="I240" s="146"/>
      <c r="L240" s="31"/>
      <c r="M240" s="147"/>
      <c r="T240" s="55"/>
      <c r="AT240" s="16" t="s">
        <v>146</v>
      </c>
      <c r="AU240" s="16" t="s">
        <v>90</v>
      </c>
    </row>
    <row r="241" spans="2:65" s="12" customFormat="1" ht="11.25">
      <c r="B241" s="148"/>
      <c r="D241" s="144" t="s">
        <v>137</v>
      </c>
      <c r="E241" s="149" t="s">
        <v>1</v>
      </c>
      <c r="F241" s="150" t="s">
        <v>244</v>
      </c>
      <c r="H241" s="149" t="s">
        <v>1</v>
      </c>
      <c r="I241" s="151"/>
      <c r="L241" s="148"/>
      <c r="M241" s="152"/>
      <c r="T241" s="153"/>
      <c r="AT241" s="149" t="s">
        <v>137</v>
      </c>
      <c r="AU241" s="149" t="s">
        <v>90</v>
      </c>
      <c r="AV241" s="12" t="s">
        <v>88</v>
      </c>
      <c r="AW241" s="12" t="s">
        <v>36</v>
      </c>
      <c r="AX241" s="12" t="s">
        <v>80</v>
      </c>
      <c r="AY241" s="149" t="s">
        <v>127</v>
      </c>
    </row>
    <row r="242" spans="2:65" s="12" customFormat="1" ht="11.25">
      <c r="B242" s="148"/>
      <c r="D242" s="144" t="s">
        <v>137</v>
      </c>
      <c r="E242" s="149" t="s">
        <v>1</v>
      </c>
      <c r="F242" s="150" t="s">
        <v>245</v>
      </c>
      <c r="H242" s="149" t="s">
        <v>1</v>
      </c>
      <c r="I242" s="151"/>
      <c r="L242" s="148"/>
      <c r="M242" s="152"/>
      <c r="T242" s="153"/>
      <c r="AT242" s="149" t="s">
        <v>137</v>
      </c>
      <c r="AU242" s="149" t="s">
        <v>90</v>
      </c>
      <c r="AV242" s="12" t="s">
        <v>88</v>
      </c>
      <c r="AW242" s="12" t="s">
        <v>36</v>
      </c>
      <c r="AX242" s="12" t="s">
        <v>80</v>
      </c>
      <c r="AY242" s="149" t="s">
        <v>127</v>
      </c>
    </row>
    <row r="243" spans="2:65" s="13" customFormat="1" ht="11.25">
      <c r="B243" s="154"/>
      <c r="D243" s="144" t="s">
        <v>137</v>
      </c>
      <c r="E243" s="155" t="s">
        <v>1</v>
      </c>
      <c r="F243" s="156" t="s">
        <v>254</v>
      </c>
      <c r="H243" s="157">
        <v>7.7</v>
      </c>
      <c r="I243" s="158"/>
      <c r="L243" s="154"/>
      <c r="M243" s="159"/>
      <c r="T243" s="160"/>
      <c r="AT243" s="155" t="s">
        <v>137</v>
      </c>
      <c r="AU243" s="155" t="s">
        <v>90</v>
      </c>
      <c r="AV243" s="13" t="s">
        <v>90</v>
      </c>
      <c r="AW243" s="13" t="s">
        <v>36</v>
      </c>
      <c r="AX243" s="13" t="s">
        <v>80</v>
      </c>
      <c r="AY243" s="155" t="s">
        <v>127</v>
      </c>
    </row>
    <row r="244" spans="2:65" s="12" customFormat="1" ht="11.25">
      <c r="B244" s="148"/>
      <c r="D244" s="144" t="s">
        <v>137</v>
      </c>
      <c r="E244" s="149" t="s">
        <v>1</v>
      </c>
      <c r="F244" s="150" t="s">
        <v>151</v>
      </c>
      <c r="H244" s="149" t="s">
        <v>1</v>
      </c>
      <c r="I244" s="151"/>
      <c r="L244" s="148"/>
      <c r="M244" s="152"/>
      <c r="T244" s="153"/>
      <c r="AT244" s="149" t="s">
        <v>137</v>
      </c>
      <c r="AU244" s="149" t="s">
        <v>90</v>
      </c>
      <c r="AV244" s="12" t="s">
        <v>88</v>
      </c>
      <c r="AW244" s="12" t="s">
        <v>36</v>
      </c>
      <c r="AX244" s="12" t="s">
        <v>80</v>
      </c>
      <c r="AY244" s="149" t="s">
        <v>127</v>
      </c>
    </row>
    <row r="245" spans="2:65" s="13" customFormat="1" ht="11.25">
      <c r="B245" s="154"/>
      <c r="D245" s="144" t="s">
        <v>137</v>
      </c>
      <c r="E245" s="155" t="s">
        <v>1</v>
      </c>
      <c r="F245" s="156" t="s">
        <v>247</v>
      </c>
      <c r="H245" s="157">
        <v>4</v>
      </c>
      <c r="I245" s="158"/>
      <c r="L245" s="154"/>
      <c r="M245" s="159"/>
      <c r="T245" s="160"/>
      <c r="AT245" s="155" t="s">
        <v>137</v>
      </c>
      <c r="AU245" s="155" t="s">
        <v>90</v>
      </c>
      <c r="AV245" s="13" t="s">
        <v>90</v>
      </c>
      <c r="AW245" s="13" t="s">
        <v>36</v>
      </c>
      <c r="AX245" s="13" t="s">
        <v>80</v>
      </c>
      <c r="AY245" s="155" t="s">
        <v>127</v>
      </c>
    </row>
    <row r="246" spans="2:65" s="14" customFormat="1" ht="11.25">
      <c r="B246" s="163"/>
      <c r="D246" s="144" t="s">
        <v>137</v>
      </c>
      <c r="E246" s="164" t="s">
        <v>1</v>
      </c>
      <c r="F246" s="165" t="s">
        <v>153</v>
      </c>
      <c r="H246" s="166">
        <v>11.7</v>
      </c>
      <c r="I246" s="167"/>
      <c r="L246" s="163"/>
      <c r="M246" s="168"/>
      <c r="T246" s="169"/>
      <c r="AT246" s="164" t="s">
        <v>137</v>
      </c>
      <c r="AU246" s="164" t="s">
        <v>90</v>
      </c>
      <c r="AV246" s="14" t="s">
        <v>134</v>
      </c>
      <c r="AW246" s="14" t="s">
        <v>36</v>
      </c>
      <c r="AX246" s="14" t="s">
        <v>88</v>
      </c>
      <c r="AY246" s="164" t="s">
        <v>127</v>
      </c>
    </row>
    <row r="247" spans="2:65" s="1" customFormat="1" ht="24.2" customHeight="1">
      <c r="B247" s="31"/>
      <c r="C247" s="131" t="s">
        <v>255</v>
      </c>
      <c r="D247" s="131" t="s">
        <v>129</v>
      </c>
      <c r="E247" s="132" t="s">
        <v>256</v>
      </c>
      <c r="F247" s="133" t="s">
        <v>257</v>
      </c>
      <c r="G247" s="134" t="s">
        <v>258</v>
      </c>
      <c r="H247" s="135">
        <v>10</v>
      </c>
      <c r="I247" s="136"/>
      <c r="J247" s="137">
        <f>ROUND(I247*H247,2)</f>
        <v>0</v>
      </c>
      <c r="K247" s="133" t="s">
        <v>143</v>
      </c>
      <c r="L247" s="31"/>
      <c r="M247" s="138" t="s">
        <v>1</v>
      </c>
      <c r="N247" s="139" t="s">
        <v>45</v>
      </c>
      <c r="P247" s="140">
        <f>O247*H247</f>
        <v>0</v>
      </c>
      <c r="Q247" s="140">
        <v>6.4999999999999997E-4</v>
      </c>
      <c r="R247" s="140">
        <f>Q247*H247</f>
        <v>6.4999999999999997E-3</v>
      </c>
      <c r="S247" s="140">
        <v>0</v>
      </c>
      <c r="T247" s="141">
        <f>S247*H247</f>
        <v>0</v>
      </c>
      <c r="AR247" s="142" t="s">
        <v>134</v>
      </c>
      <c r="AT247" s="142" t="s">
        <v>129</v>
      </c>
      <c r="AU247" s="142" t="s">
        <v>90</v>
      </c>
      <c r="AY247" s="16" t="s">
        <v>127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88</v>
      </c>
      <c r="BK247" s="143">
        <f>ROUND(I247*H247,2)</f>
        <v>0</v>
      </c>
      <c r="BL247" s="16" t="s">
        <v>134</v>
      </c>
      <c r="BM247" s="142" t="s">
        <v>259</v>
      </c>
    </row>
    <row r="248" spans="2:65" s="1" customFormat="1" ht="19.5">
      <c r="B248" s="31"/>
      <c r="D248" s="144" t="s">
        <v>136</v>
      </c>
      <c r="F248" s="145" t="s">
        <v>260</v>
      </c>
      <c r="I248" s="146"/>
      <c r="L248" s="31"/>
      <c r="M248" s="147"/>
      <c r="T248" s="55"/>
      <c r="AT248" s="16" t="s">
        <v>136</v>
      </c>
      <c r="AU248" s="16" t="s">
        <v>90</v>
      </c>
    </row>
    <row r="249" spans="2:65" s="1" customFormat="1" ht="11.25">
      <c r="B249" s="31"/>
      <c r="D249" s="161" t="s">
        <v>146</v>
      </c>
      <c r="F249" s="162" t="s">
        <v>261</v>
      </c>
      <c r="I249" s="146"/>
      <c r="L249" s="31"/>
      <c r="M249" s="147"/>
      <c r="T249" s="55"/>
      <c r="AT249" s="16" t="s">
        <v>146</v>
      </c>
      <c r="AU249" s="16" t="s">
        <v>90</v>
      </c>
    </row>
    <row r="250" spans="2:65" s="12" customFormat="1" ht="11.25">
      <c r="B250" s="148"/>
      <c r="D250" s="144" t="s">
        <v>137</v>
      </c>
      <c r="E250" s="149" t="s">
        <v>1</v>
      </c>
      <c r="F250" s="150" t="s">
        <v>221</v>
      </c>
      <c r="H250" s="149" t="s">
        <v>1</v>
      </c>
      <c r="I250" s="151"/>
      <c r="L250" s="148"/>
      <c r="M250" s="152"/>
      <c r="T250" s="153"/>
      <c r="AT250" s="149" t="s">
        <v>137</v>
      </c>
      <c r="AU250" s="149" t="s">
        <v>90</v>
      </c>
      <c r="AV250" s="12" t="s">
        <v>88</v>
      </c>
      <c r="AW250" s="12" t="s">
        <v>36</v>
      </c>
      <c r="AX250" s="12" t="s">
        <v>80</v>
      </c>
      <c r="AY250" s="149" t="s">
        <v>127</v>
      </c>
    </row>
    <row r="251" spans="2:65" s="13" customFormat="1" ht="11.25">
      <c r="B251" s="154"/>
      <c r="D251" s="144" t="s">
        <v>137</v>
      </c>
      <c r="E251" s="155" t="s">
        <v>1</v>
      </c>
      <c r="F251" s="156" t="s">
        <v>209</v>
      </c>
      <c r="H251" s="157">
        <v>10</v>
      </c>
      <c r="I251" s="158"/>
      <c r="L251" s="154"/>
      <c r="M251" s="159"/>
      <c r="T251" s="160"/>
      <c r="AT251" s="155" t="s">
        <v>137</v>
      </c>
      <c r="AU251" s="155" t="s">
        <v>90</v>
      </c>
      <c r="AV251" s="13" t="s">
        <v>90</v>
      </c>
      <c r="AW251" s="13" t="s">
        <v>36</v>
      </c>
      <c r="AX251" s="13" t="s">
        <v>88</v>
      </c>
      <c r="AY251" s="155" t="s">
        <v>127</v>
      </c>
    </row>
    <row r="252" spans="2:65" s="1" customFormat="1" ht="24.2" customHeight="1">
      <c r="B252" s="31"/>
      <c r="C252" s="131" t="s">
        <v>262</v>
      </c>
      <c r="D252" s="131" t="s">
        <v>129</v>
      </c>
      <c r="E252" s="132" t="s">
        <v>263</v>
      </c>
      <c r="F252" s="133" t="s">
        <v>264</v>
      </c>
      <c r="G252" s="134" t="s">
        <v>258</v>
      </c>
      <c r="H252" s="135">
        <v>10</v>
      </c>
      <c r="I252" s="136"/>
      <c r="J252" s="137">
        <f>ROUND(I252*H252,2)</f>
        <v>0</v>
      </c>
      <c r="K252" s="133" t="s">
        <v>143</v>
      </c>
      <c r="L252" s="31"/>
      <c r="M252" s="138" t="s">
        <v>1</v>
      </c>
      <c r="N252" s="139" t="s">
        <v>45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134</v>
      </c>
      <c r="AT252" s="142" t="s">
        <v>129</v>
      </c>
      <c r="AU252" s="142" t="s">
        <v>90</v>
      </c>
      <c r="AY252" s="16" t="s">
        <v>127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88</v>
      </c>
      <c r="BK252" s="143">
        <f>ROUND(I252*H252,2)</f>
        <v>0</v>
      </c>
      <c r="BL252" s="16" t="s">
        <v>134</v>
      </c>
      <c r="BM252" s="142" t="s">
        <v>265</v>
      </c>
    </row>
    <row r="253" spans="2:65" s="1" customFormat="1" ht="19.5">
      <c r="B253" s="31"/>
      <c r="D253" s="144" t="s">
        <v>136</v>
      </c>
      <c r="F253" s="145" t="s">
        <v>266</v>
      </c>
      <c r="I253" s="146"/>
      <c r="L253" s="31"/>
      <c r="M253" s="147"/>
      <c r="T253" s="55"/>
      <c r="AT253" s="16" t="s">
        <v>136</v>
      </c>
      <c r="AU253" s="16" t="s">
        <v>90</v>
      </c>
    </row>
    <row r="254" spans="2:65" s="1" customFormat="1" ht="11.25">
      <c r="B254" s="31"/>
      <c r="D254" s="161" t="s">
        <v>146</v>
      </c>
      <c r="F254" s="162" t="s">
        <v>267</v>
      </c>
      <c r="I254" s="146"/>
      <c r="L254" s="31"/>
      <c r="M254" s="147"/>
      <c r="T254" s="55"/>
      <c r="AT254" s="16" t="s">
        <v>146</v>
      </c>
      <c r="AU254" s="16" t="s">
        <v>90</v>
      </c>
    </row>
    <row r="255" spans="2:65" s="12" customFormat="1" ht="11.25">
      <c r="B255" s="148"/>
      <c r="D255" s="144" t="s">
        <v>137</v>
      </c>
      <c r="E255" s="149" t="s">
        <v>1</v>
      </c>
      <c r="F255" s="150" t="s">
        <v>221</v>
      </c>
      <c r="H255" s="149" t="s">
        <v>1</v>
      </c>
      <c r="I255" s="151"/>
      <c r="L255" s="148"/>
      <c r="M255" s="152"/>
      <c r="T255" s="153"/>
      <c r="AT255" s="149" t="s">
        <v>137</v>
      </c>
      <c r="AU255" s="149" t="s">
        <v>90</v>
      </c>
      <c r="AV255" s="12" t="s">
        <v>88</v>
      </c>
      <c r="AW255" s="12" t="s">
        <v>36</v>
      </c>
      <c r="AX255" s="12" t="s">
        <v>80</v>
      </c>
      <c r="AY255" s="149" t="s">
        <v>127</v>
      </c>
    </row>
    <row r="256" spans="2:65" s="13" customFormat="1" ht="11.25">
      <c r="B256" s="154"/>
      <c r="D256" s="144" t="s">
        <v>137</v>
      </c>
      <c r="E256" s="155" t="s">
        <v>1</v>
      </c>
      <c r="F256" s="156" t="s">
        <v>209</v>
      </c>
      <c r="H256" s="157">
        <v>10</v>
      </c>
      <c r="I256" s="158"/>
      <c r="L256" s="154"/>
      <c r="M256" s="159"/>
      <c r="T256" s="160"/>
      <c r="AT256" s="155" t="s">
        <v>137</v>
      </c>
      <c r="AU256" s="155" t="s">
        <v>90</v>
      </c>
      <c r="AV256" s="13" t="s">
        <v>90</v>
      </c>
      <c r="AW256" s="13" t="s">
        <v>36</v>
      </c>
      <c r="AX256" s="13" t="s">
        <v>88</v>
      </c>
      <c r="AY256" s="155" t="s">
        <v>127</v>
      </c>
    </row>
    <row r="257" spans="2:65" s="1" customFormat="1" ht="24.2" customHeight="1">
      <c r="B257" s="31"/>
      <c r="C257" s="131" t="s">
        <v>268</v>
      </c>
      <c r="D257" s="131" t="s">
        <v>129</v>
      </c>
      <c r="E257" s="132" t="s">
        <v>269</v>
      </c>
      <c r="F257" s="133" t="s">
        <v>270</v>
      </c>
      <c r="G257" s="134" t="s">
        <v>142</v>
      </c>
      <c r="H257" s="135">
        <v>18</v>
      </c>
      <c r="I257" s="136"/>
      <c r="J257" s="137">
        <f>ROUND(I257*H257,2)</f>
        <v>0</v>
      </c>
      <c r="K257" s="133" t="s">
        <v>143</v>
      </c>
      <c r="L257" s="31"/>
      <c r="M257" s="138" t="s">
        <v>1</v>
      </c>
      <c r="N257" s="139" t="s">
        <v>45</v>
      </c>
      <c r="P257" s="140">
        <f>O257*H257</f>
        <v>0</v>
      </c>
      <c r="Q257" s="140">
        <v>6.4000000000000005E-4</v>
      </c>
      <c r="R257" s="140">
        <f>Q257*H257</f>
        <v>1.1520000000000001E-2</v>
      </c>
      <c r="S257" s="140">
        <v>0</v>
      </c>
      <c r="T257" s="141">
        <f>S257*H257</f>
        <v>0</v>
      </c>
      <c r="AR257" s="142" t="s">
        <v>134</v>
      </c>
      <c r="AT257" s="142" t="s">
        <v>129</v>
      </c>
      <c r="AU257" s="142" t="s">
        <v>90</v>
      </c>
      <c r="AY257" s="16" t="s">
        <v>127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88</v>
      </c>
      <c r="BK257" s="143">
        <f>ROUND(I257*H257,2)</f>
        <v>0</v>
      </c>
      <c r="BL257" s="16" t="s">
        <v>134</v>
      </c>
      <c r="BM257" s="142" t="s">
        <v>271</v>
      </c>
    </row>
    <row r="258" spans="2:65" s="1" customFormat="1" ht="19.5">
      <c r="B258" s="31"/>
      <c r="D258" s="144" t="s">
        <v>136</v>
      </c>
      <c r="F258" s="145" t="s">
        <v>272</v>
      </c>
      <c r="I258" s="146"/>
      <c r="L258" s="31"/>
      <c r="M258" s="147"/>
      <c r="T258" s="55"/>
      <c r="AT258" s="16" t="s">
        <v>136</v>
      </c>
      <c r="AU258" s="16" t="s">
        <v>90</v>
      </c>
    </row>
    <row r="259" spans="2:65" s="1" customFormat="1" ht="11.25">
      <c r="B259" s="31"/>
      <c r="D259" s="161" t="s">
        <v>146</v>
      </c>
      <c r="F259" s="162" t="s">
        <v>273</v>
      </c>
      <c r="I259" s="146"/>
      <c r="L259" s="31"/>
      <c r="M259" s="147"/>
      <c r="T259" s="55"/>
      <c r="AT259" s="16" t="s">
        <v>146</v>
      </c>
      <c r="AU259" s="16" t="s">
        <v>90</v>
      </c>
    </row>
    <row r="260" spans="2:65" s="12" customFormat="1" ht="11.25">
      <c r="B260" s="148"/>
      <c r="D260" s="144" t="s">
        <v>137</v>
      </c>
      <c r="E260" s="149" t="s">
        <v>1</v>
      </c>
      <c r="F260" s="150" t="s">
        <v>221</v>
      </c>
      <c r="H260" s="149" t="s">
        <v>1</v>
      </c>
      <c r="I260" s="151"/>
      <c r="L260" s="148"/>
      <c r="M260" s="152"/>
      <c r="T260" s="153"/>
      <c r="AT260" s="149" t="s">
        <v>137</v>
      </c>
      <c r="AU260" s="149" t="s">
        <v>90</v>
      </c>
      <c r="AV260" s="12" t="s">
        <v>88</v>
      </c>
      <c r="AW260" s="12" t="s">
        <v>36</v>
      </c>
      <c r="AX260" s="12" t="s">
        <v>80</v>
      </c>
      <c r="AY260" s="149" t="s">
        <v>127</v>
      </c>
    </row>
    <row r="261" spans="2:65" s="13" customFormat="1" ht="11.25">
      <c r="B261" s="154"/>
      <c r="D261" s="144" t="s">
        <v>137</v>
      </c>
      <c r="E261" s="155" t="s">
        <v>1</v>
      </c>
      <c r="F261" s="156" t="s">
        <v>274</v>
      </c>
      <c r="H261" s="157">
        <v>18</v>
      </c>
      <c r="I261" s="158"/>
      <c r="L261" s="154"/>
      <c r="M261" s="159"/>
      <c r="T261" s="160"/>
      <c r="AT261" s="155" t="s">
        <v>137</v>
      </c>
      <c r="AU261" s="155" t="s">
        <v>90</v>
      </c>
      <c r="AV261" s="13" t="s">
        <v>90</v>
      </c>
      <c r="AW261" s="13" t="s">
        <v>36</v>
      </c>
      <c r="AX261" s="13" t="s">
        <v>88</v>
      </c>
      <c r="AY261" s="155" t="s">
        <v>127</v>
      </c>
    </row>
    <row r="262" spans="2:65" s="1" customFormat="1" ht="24.2" customHeight="1">
      <c r="B262" s="31"/>
      <c r="C262" s="131" t="s">
        <v>275</v>
      </c>
      <c r="D262" s="131" t="s">
        <v>129</v>
      </c>
      <c r="E262" s="132" t="s">
        <v>276</v>
      </c>
      <c r="F262" s="133" t="s">
        <v>277</v>
      </c>
      <c r="G262" s="134" t="s">
        <v>142</v>
      </c>
      <c r="H262" s="135">
        <v>18</v>
      </c>
      <c r="I262" s="136"/>
      <c r="J262" s="137">
        <f>ROUND(I262*H262,2)</f>
        <v>0</v>
      </c>
      <c r="K262" s="133" t="s">
        <v>143</v>
      </c>
      <c r="L262" s="31"/>
      <c r="M262" s="138" t="s">
        <v>1</v>
      </c>
      <c r="N262" s="139" t="s">
        <v>45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134</v>
      </c>
      <c r="AT262" s="142" t="s">
        <v>129</v>
      </c>
      <c r="AU262" s="142" t="s">
        <v>90</v>
      </c>
      <c r="AY262" s="16" t="s">
        <v>127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88</v>
      </c>
      <c r="BK262" s="143">
        <f>ROUND(I262*H262,2)</f>
        <v>0</v>
      </c>
      <c r="BL262" s="16" t="s">
        <v>134</v>
      </c>
      <c r="BM262" s="142" t="s">
        <v>278</v>
      </c>
    </row>
    <row r="263" spans="2:65" s="1" customFormat="1" ht="19.5">
      <c r="B263" s="31"/>
      <c r="D263" s="144" t="s">
        <v>136</v>
      </c>
      <c r="F263" s="145" t="s">
        <v>279</v>
      </c>
      <c r="I263" s="146"/>
      <c r="L263" s="31"/>
      <c r="M263" s="147"/>
      <c r="T263" s="55"/>
      <c r="AT263" s="16" t="s">
        <v>136</v>
      </c>
      <c r="AU263" s="16" t="s">
        <v>90</v>
      </c>
    </row>
    <row r="264" spans="2:65" s="1" customFormat="1" ht="11.25">
      <c r="B264" s="31"/>
      <c r="D264" s="161" t="s">
        <v>146</v>
      </c>
      <c r="F264" s="162" t="s">
        <v>280</v>
      </c>
      <c r="I264" s="146"/>
      <c r="L264" s="31"/>
      <c r="M264" s="147"/>
      <c r="T264" s="55"/>
      <c r="AT264" s="16" t="s">
        <v>146</v>
      </c>
      <c r="AU264" s="16" t="s">
        <v>90</v>
      </c>
    </row>
    <row r="265" spans="2:65" s="12" customFormat="1" ht="11.25">
      <c r="B265" s="148"/>
      <c r="D265" s="144" t="s">
        <v>137</v>
      </c>
      <c r="E265" s="149" t="s">
        <v>1</v>
      </c>
      <c r="F265" s="150" t="s">
        <v>221</v>
      </c>
      <c r="H265" s="149" t="s">
        <v>1</v>
      </c>
      <c r="I265" s="151"/>
      <c r="L265" s="148"/>
      <c r="M265" s="152"/>
      <c r="T265" s="153"/>
      <c r="AT265" s="149" t="s">
        <v>137</v>
      </c>
      <c r="AU265" s="149" t="s">
        <v>90</v>
      </c>
      <c r="AV265" s="12" t="s">
        <v>88</v>
      </c>
      <c r="AW265" s="12" t="s">
        <v>36</v>
      </c>
      <c r="AX265" s="12" t="s">
        <v>80</v>
      </c>
      <c r="AY265" s="149" t="s">
        <v>127</v>
      </c>
    </row>
    <row r="266" spans="2:65" s="13" customFormat="1" ht="11.25">
      <c r="B266" s="154"/>
      <c r="D266" s="144" t="s">
        <v>137</v>
      </c>
      <c r="E266" s="155" t="s">
        <v>1</v>
      </c>
      <c r="F266" s="156" t="s">
        <v>274</v>
      </c>
      <c r="H266" s="157">
        <v>18</v>
      </c>
      <c r="I266" s="158"/>
      <c r="L266" s="154"/>
      <c r="M266" s="159"/>
      <c r="T266" s="160"/>
      <c r="AT266" s="155" t="s">
        <v>137</v>
      </c>
      <c r="AU266" s="155" t="s">
        <v>90</v>
      </c>
      <c r="AV266" s="13" t="s">
        <v>90</v>
      </c>
      <c r="AW266" s="13" t="s">
        <v>36</v>
      </c>
      <c r="AX266" s="13" t="s">
        <v>88</v>
      </c>
      <c r="AY266" s="155" t="s">
        <v>127</v>
      </c>
    </row>
    <row r="267" spans="2:65" s="1" customFormat="1" ht="24.2" customHeight="1">
      <c r="B267" s="31"/>
      <c r="C267" s="131" t="s">
        <v>281</v>
      </c>
      <c r="D267" s="131" t="s">
        <v>129</v>
      </c>
      <c r="E267" s="132" t="s">
        <v>282</v>
      </c>
      <c r="F267" s="133" t="s">
        <v>283</v>
      </c>
      <c r="G267" s="134" t="s">
        <v>201</v>
      </c>
      <c r="H267" s="135">
        <v>504</v>
      </c>
      <c r="I267" s="136"/>
      <c r="J267" s="137">
        <f>ROUND(I267*H267,2)</f>
        <v>0</v>
      </c>
      <c r="K267" s="133" t="s">
        <v>212</v>
      </c>
      <c r="L267" s="31"/>
      <c r="M267" s="138" t="s">
        <v>1</v>
      </c>
      <c r="N267" s="139" t="s">
        <v>45</v>
      </c>
      <c r="P267" s="140">
        <f>O267*H267</f>
        <v>0</v>
      </c>
      <c r="Q267" s="140">
        <v>2.9999999999999997E-4</v>
      </c>
      <c r="R267" s="140">
        <f>Q267*H267</f>
        <v>0.15119999999999997</v>
      </c>
      <c r="S267" s="140">
        <v>0</v>
      </c>
      <c r="T267" s="141">
        <f>S267*H267</f>
        <v>0</v>
      </c>
      <c r="AR267" s="142" t="s">
        <v>134</v>
      </c>
      <c r="AT267" s="142" t="s">
        <v>129</v>
      </c>
      <c r="AU267" s="142" t="s">
        <v>90</v>
      </c>
      <c r="AY267" s="16" t="s">
        <v>127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88</v>
      </c>
      <c r="BK267" s="143">
        <f>ROUND(I267*H267,2)</f>
        <v>0</v>
      </c>
      <c r="BL267" s="16" t="s">
        <v>134</v>
      </c>
      <c r="BM267" s="142" t="s">
        <v>284</v>
      </c>
    </row>
    <row r="268" spans="2:65" s="1" customFormat="1" ht="29.25">
      <c r="B268" s="31"/>
      <c r="D268" s="144" t="s">
        <v>136</v>
      </c>
      <c r="F268" s="145" t="s">
        <v>285</v>
      </c>
      <c r="I268" s="146"/>
      <c r="L268" s="31"/>
      <c r="M268" s="147"/>
      <c r="T268" s="55"/>
      <c r="AT268" s="16" t="s">
        <v>136</v>
      </c>
      <c r="AU268" s="16" t="s">
        <v>90</v>
      </c>
    </row>
    <row r="269" spans="2:65" s="12" customFormat="1" ht="11.25">
      <c r="B269" s="148"/>
      <c r="D269" s="144" t="s">
        <v>137</v>
      </c>
      <c r="E269" s="149" t="s">
        <v>1</v>
      </c>
      <c r="F269" s="150" t="s">
        <v>286</v>
      </c>
      <c r="H269" s="149" t="s">
        <v>1</v>
      </c>
      <c r="I269" s="151"/>
      <c r="L269" s="148"/>
      <c r="M269" s="152"/>
      <c r="T269" s="153"/>
      <c r="AT269" s="149" t="s">
        <v>137</v>
      </c>
      <c r="AU269" s="149" t="s">
        <v>90</v>
      </c>
      <c r="AV269" s="12" t="s">
        <v>88</v>
      </c>
      <c r="AW269" s="12" t="s">
        <v>36</v>
      </c>
      <c r="AX269" s="12" t="s">
        <v>80</v>
      </c>
      <c r="AY269" s="149" t="s">
        <v>127</v>
      </c>
    </row>
    <row r="270" spans="2:65" s="12" customFormat="1" ht="11.25">
      <c r="B270" s="148"/>
      <c r="D270" s="144" t="s">
        <v>137</v>
      </c>
      <c r="E270" s="149" t="s">
        <v>1</v>
      </c>
      <c r="F270" s="150" t="s">
        <v>245</v>
      </c>
      <c r="H270" s="149" t="s">
        <v>1</v>
      </c>
      <c r="I270" s="151"/>
      <c r="L270" s="148"/>
      <c r="M270" s="152"/>
      <c r="T270" s="153"/>
      <c r="AT270" s="149" t="s">
        <v>137</v>
      </c>
      <c r="AU270" s="149" t="s">
        <v>90</v>
      </c>
      <c r="AV270" s="12" t="s">
        <v>88</v>
      </c>
      <c r="AW270" s="12" t="s">
        <v>36</v>
      </c>
      <c r="AX270" s="12" t="s">
        <v>80</v>
      </c>
      <c r="AY270" s="149" t="s">
        <v>127</v>
      </c>
    </row>
    <row r="271" spans="2:65" s="13" customFormat="1" ht="11.25">
      <c r="B271" s="154"/>
      <c r="D271" s="144" t="s">
        <v>137</v>
      </c>
      <c r="E271" s="155" t="s">
        <v>1</v>
      </c>
      <c r="F271" s="156" t="s">
        <v>287</v>
      </c>
      <c r="H271" s="157">
        <v>504</v>
      </c>
      <c r="I271" s="158"/>
      <c r="L271" s="154"/>
      <c r="M271" s="159"/>
      <c r="T271" s="160"/>
      <c r="AT271" s="155" t="s">
        <v>137</v>
      </c>
      <c r="AU271" s="155" t="s">
        <v>90</v>
      </c>
      <c r="AV271" s="13" t="s">
        <v>90</v>
      </c>
      <c r="AW271" s="13" t="s">
        <v>36</v>
      </c>
      <c r="AX271" s="13" t="s">
        <v>80</v>
      </c>
      <c r="AY271" s="155" t="s">
        <v>127</v>
      </c>
    </row>
    <row r="272" spans="2:65" s="14" customFormat="1" ht="11.25">
      <c r="B272" s="163"/>
      <c r="D272" s="144" t="s">
        <v>137</v>
      </c>
      <c r="E272" s="164" t="s">
        <v>1</v>
      </c>
      <c r="F272" s="165" t="s">
        <v>153</v>
      </c>
      <c r="H272" s="166">
        <v>504</v>
      </c>
      <c r="I272" s="167"/>
      <c r="L272" s="163"/>
      <c r="M272" s="168"/>
      <c r="T272" s="169"/>
      <c r="AT272" s="164" t="s">
        <v>137</v>
      </c>
      <c r="AU272" s="164" t="s">
        <v>90</v>
      </c>
      <c r="AV272" s="14" t="s">
        <v>134</v>
      </c>
      <c r="AW272" s="14" t="s">
        <v>36</v>
      </c>
      <c r="AX272" s="14" t="s">
        <v>88</v>
      </c>
      <c r="AY272" s="164" t="s">
        <v>127</v>
      </c>
    </row>
    <row r="273" spans="2:65" s="1" customFormat="1" ht="33" customHeight="1">
      <c r="B273" s="31"/>
      <c r="C273" s="131" t="s">
        <v>7</v>
      </c>
      <c r="D273" s="131" t="s">
        <v>129</v>
      </c>
      <c r="E273" s="132" t="s">
        <v>288</v>
      </c>
      <c r="F273" s="133" t="s">
        <v>289</v>
      </c>
      <c r="G273" s="134" t="s">
        <v>201</v>
      </c>
      <c r="H273" s="135">
        <v>504</v>
      </c>
      <c r="I273" s="136"/>
      <c r="J273" s="137">
        <f>ROUND(I273*H273,2)</f>
        <v>0</v>
      </c>
      <c r="K273" s="133" t="s">
        <v>212</v>
      </c>
      <c r="L273" s="31"/>
      <c r="M273" s="138" t="s">
        <v>1</v>
      </c>
      <c r="N273" s="139" t="s">
        <v>45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134</v>
      </c>
      <c r="AT273" s="142" t="s">
        <v>129</v>
      </c>
      <c r="AU273" s="142" t="s">
        <v>90</v>
      </c>
      <c r="AY273" s="16" t="s">
        <v>127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6" t="s">
        <v>88</v>
      </c>
      <c r="BK273" s="143">
        <f>ROUND(I273*H273,2)</f>
        <v>0</v>
      </c>
      <c r="BL273" s="16" t="s">
        <v>134</v>
      </c>
      <c r="BM273" s="142" t="s">
        <v>290</v>
      </c>
    </row>
    <row r="274" spans="2:65" s="1" customFormat="1" ht="29.25">
      <c r="B274" s="31"/>
      <c r="D274" s="144" t="s">
        <v>136</v>
      </c>
      <c r="F274" s="145" t="s">
        <v>291</v>
      </c>
      <c r="I274" s="146"/>
      <c r="L274" s="31"/>
      <c r="M274" s="147"/>
      <c r="T274" s="55"/>
      <c r="AT274" s="16" t="s">
        <v>136</v>
      </c>
      <c r="AU274" s="16" t="s">
        <v>90</v>
      </c>
    </row>
    <row r="275" spans="2:65" s="12" customFormat="1" ht="11.25">
      <c r="B275" s="148"/>
      <c r="D275" s="144" t="s">
        <v>137</v>
      </c>
      <c r="E275" s="149" t="s">
        <v>1</v>
      </c>
      <c r="F275" s="150" t="s">
        <v>286</v>
      </c>
      <c r="H275" s="149" t="s">
        <v>1</v>
      </c>
      <c r="I275" s="151"/>
      <c r="L275" s="148"/>
      <c r="M275" s="152"/>
      <c r="T275" s="153"/>
      <c r="AT275" s="149" t="s">
        <v>137</v>
      </c>
      <c r="AU275" s="149" t="s">
        <v>90</v>
      </c>
      <c r="AV275" s="12" t="s">
        <v>88</v>
      </c>
      <c r="AW275" s="12" t="s">
        <v>36</v>
      </c>
      <c r="AX275" s="12" t="s">
        <v>80</v>
      </c>
      <c r="AY275" s="149" t="s">
        <v>127</v>
      </c>
    </row>
    <row r="276" spans="2:65" s="12" customFormat="1" ht="11.25">
      <c r="B276" s="148"/>
      <c r="D276" s="144" t="s">
        <v>137</v>
      </c>
      <c r="E276" s="149" t="s">
        <v>1</v>
      </c>
      <c r="F276" s="150" t="s">
        <v>245</v>
      </c>
      <c r="H276" s="149" t="s">
        <v>1</v>
      </c>
      <c r="I276" s="151"/>
      <c r="L276" s="148"/>
      <c r="M276" s="152"/>
      <c r="T276" s="153"/>
      <c r="AT276" s="149" t="s">
        <v>137</v>
      </c>
      <c r="AU276" s="149" t="s">
        <v>90</v>
      </c>
      <c r="AV276" s="12" t="s">
        <v>88</v>
      </c>
      <c r="AW276" s="12" t="s">
        <v>36</v>
      </c>
      <c r="AX276" s="12" t="s">
        <v>80</v>
      </c>
      <c r="AY276" s="149" t="s">
        <v>127</v>
      </c>
    </row>
    <row r="277" spans="2:65" s="13" customFormat="1" ht="11.25">
      <c r="B277" s="154"/>
      <c r="D277" s="144" t="s">
        <v>137</v>
      </c>
      <c r="E277" s="155" t="s">
        <v>1</v>
      </c>
      <c r="F277" s="156" t="s">
        <v>287</v>
      </c>
      <c r="H277" s="157">
        <v>504</v>
      </c>
      <c r="I277" s="158"/>
      <c r="L277" s="154"/>
      <c r="M277" s="159"/>
      <c r="T277" s="160"/>
      <c r="AT277" s="155" t="s">
        <v>137</v>
      </c>
      <c r="AU277" s="155" t="s">
        <v>90</v>
      </c>
      <c r="AV277" s="13" t="s">
        <v>90</v>
      </c>
      <c r="AW277" s="13" t="s">
        <v>36</v>
      </c>
      <c r="AX277" s="13" t="s">
        <v>80</v>
      </c>
      <c r="AY277" s="155" t="s">
        <v>127</v>
      </c>
    </row>
    <row r="278" spans="2:65" s="14" customFormat="1" ht="11.25">
      <c r="B278" s="163"/>
      <c r="D278" s="144" t="s">
        <v>137</v>
      </c>
      <c r="E278" s="164" t="s">
        <v>1</v>
      </c>
      <c r="F278" s="165" t="s">
        <v>153</v>
      </c>
      <c r="H278" s="166">
        <v>504</v>
      </c>
      <c r="I278" s="167"/>
      <c r="L278" s="163"/>
      <c r="M278" s="168"/>
      <c r="T278" s="169"/>
      <c r="AT278" s="164" t="s">
        <v>137</v>
      </c>
      <c r="AU278" s="164" t="s">
        <v>90</v>
      </c>
      <c r="AV278" s="14" t="s">
        <v>134</v>
      </c>
      <c r="AW278" s="14" t="s">
        <v>36</v>
      </c>
      <c r="AX278" s="14" t="s">
        <v>88</v>
      </c>
      <c r="AY278" s="164" t="s">
        <v>127</v>
      </c>
    </row>
    <row r="279" spans="2:65" s="1" customFormat="1" ht="24.2" customHeight="1">
      <c r="B279" s="31"/>
      <c r="C279" s="131" t="s">
        <v>292</v>
      </c>
      <c r="D279" s="131" t="s">
        <v>129</v>
      </c>
      <c r="E279" s="132" t="s">
        <v>293</v>
      </c>
      <c r="F279" s="133" t="s">
        <v>294</v>
      </c>
      <c r="G279" s="134" t="s">
        <v>295</v>
      </c>
      <c r="H279" s="135">
        <v>85.44</v>
      </c>
      <c r="I279" s="136"/>
      <c r="J279" s="137">
        <f>ROUND(I279*H279,2)</f>
        <v>0</v>
      </c>
      <c r="K279" s="133" t="s">
        <v>143</v>
      </c>
      <c r="L279" s="31"/>
      <c r="M279" s="138" t="s">
        <v>1</v>
      </c>
      <c r="N279" s="139" t="s">
        <v>45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134</v>
      </c>
      <c r="AT279" s="142" t="s">
        <v>129</v>
      </c>
      <c r="AU279" s="142" t="s">
        <v>90</v>
      </c>
      <c r="AY279" s="16" t="s">
        <v>127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88</v>
      </c>
      <c r="BK279" s="143">
        <f>ROUND(I279*H279,2)</f>
        <v>0</v>
      </c>
      <c r="BL279" s="16" t="s">
        <v>134</v>
      </c>
      <c r="BM279" s="142" t="s">
        <v>296</v>
      </c>
    </row>
    <row r="280" spans="2:65" s="1" customFormat="1" ht="29.25">
      <c r="B280" s="31"/>
      <c r="D280" s="144" t="s">
        <v>136</v>
      </c>
      <c r="F280" s="145" t="s">
        <v>297</v>
      </c>
      <c r="I280" s="146"/>
      <c r="L280" s="31"/>
      <c r="M280" s="147"/>
      <c r="T280" s="55"/>
      <c r="AT280" s="16" t="s">
        <v>136</v>
      </c>
      <c r="AU280" s="16" t="s">
        <v>90</v>
      </c>
    </row>
    <row r="281" spans="2:65" s="1" customFormat="1" ht="11.25">
      <c r="B281" s="31"/>
      <c r="D281" s="161" t="s">
        <v>146</v>
      </c>
      <c r="F281" s="162" t="s">
        <v>298</v>
      </c>
      <c r="I281" s="146"/>
      <c r="L281" s="31"/>
      <c r="M281" s="147"/>
      <c r="T281" s="55"/>
      <c r="AT281" s="16" t="s">
        <v>146</v>
      </c>
      <c r="AU281" s="16" t="s">
        <v>90</v>
      </c>
    </row>
    <row r="282" spans="2:65" s="12" customFormat="1" ht="11.25">
      <c r="B282" s="148"/>
      <c r="D282" s="144" t="s">
        <v>137</v>
      </c>
      <c r="E282" s="149" t="s">
        <v>1</v>
      </c>
      <c r="F282" s="150" t="s">
        <v>244</v>
      </c>
      <c r="H282" s="149" t="s">
        <v>1</v>
      </c>
      <c r="I282" s="151"/>
      <c r="L282" s="148"/>
      <c r="M282" s="152"/>
      <c r="T282" s="153"/>
      <c r="AT282" s="149" t="s">
        <v>137</v>
      </c>
      <c r="AU282" s="149" t="s">
        <v>90</v>
      </c>
      <c r="AV282" s="12" t="s">
        <v>88</v>
      </c>
      <c r="AW282" s="12" t="s">
        <v>36</v>
      </c>
      <c r="AX282" s="12" t="s">
        <v>80</v>
      </c>
      <c r="AY282" s="149" t="s">
        <v>127</v>
      </c>
    </row>
    <row r="283" spans="2:65" s="12" customFormat="1" ht="11.25">
      <c r="B283" s="148"/>
      <c r="D283" s="144" t="s">
        <v>137</v>
      </c>
      <c r="E283" s="149" t="s">
        <v>1</v>
      </c>
      <c r="F283" s="150" t="s">
        <v>245</v>
      </c>
      <c r="H283" s="149" t="s">
        <v>1</v>
      </c>
      <c r="I283" s="151"/>
      <c r="L283" s="148"/>
      <c r="M283" s="152"/>
      <c r="T283" s="153"/>
      <c r="AT283" s="149" t="s">
        <v>137</v>
      </c>
      <c r="AU283" s="149" t="s">
        <v>90</v>
      </c>
      <c r="AV283" s="12" t="s">
        <v>88</v>
      </c>
      <c r="AW283" s="12" t="s">
        <v>36</v>
      </c>
      <c r="AX283" s="12" t="s">
        <v>80</v>
      </c>
      <c r="AY283" s="149" t="s">
        <v>127</v>
      </c>
    </row>
    <row r="284" spans="2:65" s="13" customFormat="1" ht="11.25">
      <c r="B284" s="154"/>
      <c r="D284" s="144" t="s">
        <v>137</v>
      </c>
      <c r="E284" s="155" t="s">
        <v>1</v>
      </c>
      <c r="F284" s="156" t="s">
        <v>299</v>
      </c>
      <c r="H284" s="157">
        <v>59.84</v>
      </c>
      <c r="I284" s="158"/>
      <c r="L284" s="154"/>
      <c r="M284" s="159"/>
      <c r="T284" s="160"/>
      <c r="AT284" s="155" t="s">
        <v>137</v>
      </c>
      <c r="AU284" s="155" t="s">
        <v>90</v>
      </c>
      <c r="AV284" s="13" t="s">
        <v>90</v>
      </c>
      <c r="AW284" s="13" t="s">
        <v>36</v>
      </c>
      <c r="AX284" s="13" t="s">
        <v>80</v>
      </c>
      <c r="AY284" s="155" t="s">
        <v>127</v>
      </c>
    </row>
    <row r="285" spans="2:65" s="12" customFormat="1" ht="11.25">
      <c r="B285" s="148"/>
      <c r="D285" s="144" t="s">
        <v>137</v>
      </c>
      <c r="E285" s="149" t="s">
        <v>1</v>
      </c>
      <c r="F285" s="150" t="s">
        <v>151</v>
      </c>
      <c r="H285" s="149" t="s">
        <v>1</v>
      </c>
      <c r="I285" s="151"/>
      <c r="L285" s="148"/>
      <c r="M285" s="152"/>
      <c r="T285" s="153"/>
      <c r="AT285" s="149" t="s">
        <v>137</v>
      </c>
      <c r="AU285" s="149" t="s">
        <v>90</v>
      </c>
      <c r="AV285" s="12" t="s">
        <v>88</v>
      </c>
      <c r="AW285" s="12" t="s">
        <v>36</v>
      </c>
      <c r="AX285" s="12" t="s">
        <v>80</v>
      </c>
      <c r="AY285" s="149" t="s">
        <v>127</v>
      </c>
    </row>
    <row r="286" spans="2:65" s="13" customFormat="1" ht="11.25">
      <c r="B286" s="154"/>
      <c r="D286" s="144" t="s">
        <v>137</v>
      </c>
      <c r="E286" s="155" t="s">
        <v>1</v>
      </c>
      <c r="F286" s="156" t="s">
        <v>300</v>
      </c>
      <c r="H286" s="157">
        <v>25.6</v>
      </c>
      <c r="I286" s="158"/>
      <c r="L286" s="154"/>
      <c r="M286" s="159"/>
      <c r="T286" s="160"/>
      <c r="AT286" s="155" t="s">
        <v>137</v>
      </c>
      <c r="AU286" s="155" t="s">
        <v>90</v>
      </c>
      <c r="AV286" s="13" t="s">
        <v>90</v>
      </c>
      <c r="AW286" s="13" t="s">
        <v>36</v>
      </c>
      <c r="AX286" s="13" t="s">
        <v>80</v>
      </c>
      <c r="AY286" s="155" t="s">
        <v>127</v>
      </c>
    </row>
    <row r="287" spans="2:65" s="14" customFormat="1" ht="11.25">
      <c r="B287" s="163"/>
      <c r="D287" s="144" t="s">
        <v>137</v>
      </c>
      <c r="E287" s="164" t="s">
        <v>1</v>
      </c>
      <c r="F287" s="165" t="s">
        <v>153</v>
      </c>
      <c r="H287" s="166">
        <v>85.44</v>
      </c>
      <c r="I287" s="167"/>
      <c r="L287" s="163"/>
      <c r="M287" s="168"/>
      <c r="T287" s="169"/>
      <c r="AT287" s="164" t="s">
        <v>137</v>
      </c>
      <c r="AU287" s="164" t="s">
        <v>90</v>
      </c>
      <c r="AV287" s="14" t="s">
        <v>134</v>
      </c>
      <c r="AW287" s="14" t="s">
        <v>36</v>
      </c>
      <c r="AX287" s="14" t="s">
        <v>88</v>
      </c>
      <c r="AY287" s="164" t="s">
        <v>127</v>
      </c>
    </row>
    <row r="288" spans="2:65" s="1" customFormat="1" ht="33" customHeight="1">
      <c r="B288" s="31"/>
      <c r="C288" s="131" t="s">
        <v>301</v>
      </c>
      <c r="D288" s="131" t="s">
        <v>129</v>
      </c>
      <c r="E288" s="132" t="s">
        <v>302</v>
      </c>
      <c r="F288" s="133" t="s">
        <v>303</v>
      </c>
      <c r="G288" s="134" t="s">
        <v>295</v>
      </c>
      <c r="H288" s="135">
        <v>58.88</v>
      </c>
      <c r="I288" s="136"/>
      <c r="J288" s="137">
        <f>ROUND(I288*H288,2)</f>
        <v>0</v>
      </c>
      <c r="K288" s="133" t="s">
        <v>143</v>
      </c>
      <c r="L288" s="31"/>
      <c r="M288" s="138" t="s">
        <v>1</v>
      </c>
      <c r="N288" s="139" t="s">
        <v>45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134</v>
      </c>
      <c r="AT288" s="142" t="s">
        <v>129</v>
      </c>
      <c r="AU288" s="142" t="s">
        <v>90</v>
      </c>
      <c r="AY288" s="16" t="s">
        <v>127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88</v>
      </c>
      <c r="BK288" s="143">
        <f>ROUND(I288*H288,2)</f>
        <v>0</v>
      </c>
      <c r="BL288" s="16" t="s">
        <v>134</v>
      </c>
      <c r="BM288" s="142" t="s">
        <v>304</v>
      </c>
    </row>
    <row r="289" spans="2:65" s="1" customFormat="1" ht="29.25">
      <c r="B289" s="31"/>
      <c r="D289" s="144" t="s">
        <v>136</v>
      </c>
      <c r="F289" s="145" t="s">
        <v>305</v>
      </c>
      <c r="I289" s="146"/>
      <c r="L289" s="31"/>
      <c r="M289" s="147"/>
      <c r="T289" s="55"/>
      <c r="AT289" s="16" t="s">
        <v>136</v>
      </c>
      <c r="AU289" s="16" t="s">
        <v>90</v>
      </c>
    </row>
    <row r="290" spans="2:65" s="1" customFormat="1" ht="11.25">
      <c r="B290" s="31"/>
      <c r="D290" s="161" t="s">
        <v>146</v>
      </c>
      <c r="F290" s="162" t="s">
        <v>306</v>
      </c>
      <c r="I290" s="146"/>
      <c r="L290" s="31"/>
      <c r="M290" s="147"/>
      <c r="T290" s="55"/>
      <c r="AT290" s="16" t="s">
        <v>146</v>
      </c>
      <c r="AU290" s="16" t="s">
        <v>90</v>
      </c>
    </row>
    <row r="291" spans="2:65" s="12" customFormat="1" ht="11.25">
      <c r="B291" s="148"/>
      <c r="D291" s="144" t="s">
        <v>137</v>
      </c>
      <c r="E291" s="149" t="s">
        <v>1</v>
      </c>
      <c r="F291" s="150" t="s">
        <v>307</v>
      </c>
      <c r="H291" s="149" t="s">
        <v>1</v>
      </c>
      <c r="I291" s="151"/>
      <c r="L291" s="148"/>
      <c r="M291" s="152"/>
      <c r="T291" s="153"/>
      <c r="AT291" s="149" t="s">
        <v>137</v>
      </c>
      <c r="AU291" s="149" t="s">
        <v>90</v>
      </c>
      <c r="AV291" s="12" t="s">
        <v>88</v>
      </c>
      <c r="AW291" s="12" t="s">
        <v>36</v>
      </c>
      <c r="AX291" s="12" t="s">
        <v>80</v>
      </c>
      <c r="AY291" s="149" t="s">
        <v>127</v>
      </c>
    </row>
    <row r="292" spans="2:65" s="12" customFormat="1" ht="11.25">
      <c r="B292" s="148"/>
      <c r="D292" s="144" t="s">
        <v>137</v>
      </c>
      <c r="E292" s="149" t="s">
        <v>1</v>
      </c>
      <c r="F292" s="150" t="s">
        <v>151</v>
      </c>
      <c r="H292" s="149" t="s">
        <v>1</v>
      </c>
      <c r="I292" s="151"/>
      <c r="L292" s="148"/>
      <c r="M292" s="152"/>
      <c r="T292" s="153"/>
      <c r="AT292" s="149" t="s">
        <v>137</v>
      </c>
      <c r="AU292" s="149" t="s">
        <v>90</v>
      </c>
      <c r="AV292" s="12" t="s">
        <v>88</v>
      </c>
      <c r="AW292" s="12" t="s">
        <v>36</v>
      </c>
      <c r="AX292" s="12" t="s">
        <v>80</v>
      </c>
      <c r="AY292" s="149" t="s">
        <v>127</v>
      </c>
    </row>
    <row r="293" spans="2:65" s="13" customFormat="1" ht="11.25">
      <c r="B293" s="154"/>
      <c r="D293" s="144" t="s">
        <v>137</v>
      </c>
      <c r="E293" s="155" t="s">
        <v>1</v>
      </c>
      <c r="F293" s="156" t="s">
        <v>308</v>
      </c>
      <c r="H293" s="157">
        <v>58.88</v>
      </c>
      <c r="I293" s="158"/>
      <c r="L293" s="154"/>
      <c r="M293" s="159"/>
      <c r="T293" s="160"/>
      <c r="AT293" s="155" t="s">
        <v>137</v>
      </c>
      <c r="AU293" s="155" t="s">
        <v>90</v>
      </c>
      <c r="AV293" s="13" t="s">
        <v>90</v>
      </c>
      <c r="AW293" s="13" t="s">
        <v>36</v>
      </c>
      <c r="AX293" s="13" t="s">
        <v>80</v>
      </c>
      <c r="AY293" s="155" t="s">
        <v>127</v>
      </c>
    </row>
    <row r="294" spans="2:65" s="14" customFormat="1" ht="11.25">
      <c r="B294" s="163"/>
      <c r="D294" s="144" t="s">
        <v>137</v>
      </c>
      <c r="E294" s="164" t="s">
        <v>1</v>
      </c>
      <c r="F294" s="165" t="s">
        <v>153</v>
      </c>
      <c r="H294" s="166">
        <v>58.88</v>
      </c>
      <c r="I294" s="167"/>
      <c r="L294" s="163"/>
      <c r="M294" s="168"/>
      <c r="T294" s="169"/>
      <c r="AT294" s="164" t="s">
        <v>137</v>
      </c>
      <c r="AU294" s="164" t="s">
        <v>90</v>
      </c>
      <c r="AV294" s="14" t="s">
        <v>134</v>
      </c>
      <c r="AW294" s="14" t="s">
        <v>36</v>
      </c>
      <c r="AX294" s="14" t="s">
        <v>88</v>
      </c>
      <c r="AY294" s="164" t="s">
        <v>127</v>
      </c>
    </row>
    <row r="295" spans="2:65" s="1" customFormat="1" ht="33" customHeight="1">
      <c r="B295" s="31"/>
      <c r="C295" s="131" t="s">
        <v>309</v>
      </c>
      <c r="D295" s="131" t="s">
        <v>129</v>
      </c>
      <c r="E295" s="132" t="s">
        <v>310</v>
      </c>
      <c r="F295" s="133" t="s">
        <v>311</v>
      </c>
      <c r="G295" s="134" t="s">
        <v>295</v>
      </c>
      <c r="H295" s="135">
        <v>443.52</v>
      </c>
      <c r="I295" s="136"/>
      <c r="J295" s="137">
        <f>ROUND(I295*H295,2)</f>
        <v>0</v>
      </c>
      <c r="K295" s="133" t="s">
        <v>143</v>
      </c>
      <c r="L295" s="31"/>
      <c r="M295" s="138" t="s">
        <v>1</v>
      </c>
      <c r="N295" s="139" t="s">
        <v>45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134</v>
      </c>
      <c r="AT295" s="142" t="s">
        <v>129</v>
      </c>
      <c r="AU295" s="142" t="s">
        <v>90</v>
      </c>
      <c r="AY295" s="16" t="s">
        <v>127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88</v>
      </c>
      <c r="BK295" s="143">
        <f>ROUND(I295*H295,2)</f>
        <v>0</v>
      </c>
      <c r="BL295" s="16" t="s">
        <v>134</v>
      </c>
      <c r="BM295" s="142" t="s">
        <v>312</v>
      </c>
    </row>
    <row r="296" spans="2:65" s="1" customFormat="1" ht="29.25">
      <c r="B296" s="31"/>
      <c r="D296" s="144" t="s">
        <v>136</v>
      </c>
      <c r="F296" s="145" t="s">
        <v>313</v>
      </c>
      <c r="I296" s="146"/>
      <c r="L296" s="31"/>
      <c r="M296" s="147"/>
      <c r="T296" s="55"/>
      <c r="AT296" s="16" t="s">
        <v>136</v>
      </c>
      <c r="AU296" s="16" t="s">
        <v>90</v>
      </c>
    </row>
    <row r="297" spans="2:65" s="1" customFormat="1" ht="11.25">
      <c r="B297" s="31"/>
      <c r="D297" s="161" t="s">
        <v>146</v>
      </c>
      <c r="F297" s="162" t="s">
        <v>314</v>
      </c>
      <c r="I297" s="146"/>
      <c r="L297" s="31"/>
      <c r="M297" s="147"/>
      <c r="T297" s="55"/>
      <c r="AT297" s="16" t="s">
        <v>146</v>
      </c>
      <c r="AU297" s="16" t="s">
        <v>90</v>
      </c>
    </row>
    <row r="298" spans="2:65" s="12" customFormat="1" ht="11.25">
      <c r="B298" s="148"/>
      <c r="D298" s="144" t="s">
        <v>137</v>
      </c>
      <c r="E298" s="149" t="s">
        <v>1</v>
      </c>
      <c r="F298" s="150" t="s">
        <v>315</v>
      </c>
      <c r="H298" s="149" t="s">
        <v>1</v>
      </c>
      <c r="I298" s="151"/>
      <c r="L298" s="148"/>
      <c r="M298" s="152"/>
      <c r="T298" s="153"/>
      <c r="AT298" s="149" t="s">
        <v>137</v>
      </c>
      <c r="AU298" s="149" t="s">
        <v>90</v>
      </c>
      <c r="AV298" s="12" t="s">
        <v>88</v>
      </c>
      <c r="AW298" s="12" t="s">
        <v>36</v>
      </c>
      <c r="AX298" s="12" t="s">
        <v>80</v>
      </c>
      <c r="AY298" s="149" t="s">
        <v>127</v>
      </c>
    </row>
    <row r="299" spans="2:65" s="12" customFormat="1" ht="11.25">
      <c r="B299" s="148"/>
      <c r="D299" s="144" t="s">
        <v>137</v>
      </c>
      <c r="E299" s="149" t="s">
        <v>1</v>
      </c>
      <c r="F299" s="150" t="s">
        <v>245</v>
      </c>
      <c r="H299" s="149" t="s">
        <v>1</v>
      </c>
      <c r="I299" s="151"/>
      <c r="L299" s="148"/>
      <c r="M299" s="152"/>
      <c r="T299" s="153"/>
      <c r="AT299" s="149" t="s">
        <v>137</v>
      </c>
      <c r="AU299" s="149" t="s">
        <v>90</v>
      </c>
      <c r="AV299" s="12" t="s">
        <v>88</v>
      </c>
      <c r="AW299" s="12" t="s">
        <v>36</v>
      </c>
      <c r="AX299" s="12" t="s">
        <v>80</v>
      </c>
      <c r="AY299" s="149" t="s">
        <v>127</v>
      </c>
    </row>
    <row r="300" spans="2:65" s="13" customFormat="1" ht="11.25">
      <c r="B300" s="154"/>
      <c r="D300" s="144" t="s">
        <v>137</v>
      </c>
      <c r="E300" s="155" t="s">
        <v>1</v>
      </c>
      <c r="F300" s="156" t="s">
        <v>316</v>
      </c>
      <c r="H300" s="157">
        <v>443.52</v>
      </c>
      <c r="I300" s="158"/>
      <c r="L300" s="154"/>
      <c r="M300" s="159"/>
      <c r="T300" s="160"/>
      <c r="AT300" s="155" t="s">
        <v>137</v>
      </c>
      <c r="AU300" s="155" t="s">
        <v>90</v>
      </c>
      <c r="AV300" s="13" t="s">
        <v>90</v>
      </c>
      <c r="AW300" s="13" t="s">
        <v>36</v>
      </c>
      <c r="AX300" s="13" t="s">
        <v>80</v>
      </c>
      <c r="AY300" s="155" t="s">
        <v>127</v>
      </c>
    </row>
    <row r="301" spans="2:65" s="14" customFormat="1" ht="11.25">
      <c r="B301" s="163"/>
      <c r="D301" s="144" t="s">
        <v>137</v>
      </c>
      <c r="E301" s="164" t="s">
        <v>1</v>
      </c>
      <c r="F301" s="165" t="s">
        <v>153</v>
      </c>
      <c r="H301" s="166">
        <v>443.52</v>
      </c>
      <c r="I301" s="167"/>
      <c r="L301" s="163"/>
      <c r="M301" s="168"/>
      <c r="T301" s="169"/>
      <c r="AT301" s="164" t="s">
        <v>137</v>
      </c>
      <c r="AU301" s="164" t="s">
        <v>90</v>
      </c>
      <c r="AV301" s="14" t="s">
        <v>134</v>
      </c>
      <c r="AW301" s="14" t="s">
        <v>36</v>
      </c>
      <c r="AX301" s="14" t="s">
        <v>88</v>
      </c>
      <c r="AY301" s="164" t="s">
        <v>127</v>
      </c>
    </row>
    <row r="302" spans="2:65" s="1" customFormat="1" ht="21.75" customHeight="1">
      <c r="B302" s="31"/>
      <c r="C302" s="131" t="s">
        <v>317</v>
      </c>
      <c r="D302" s="131" t="s">
        <v>129</v>
      </c>
      <c r="E302" s="132" t="s">
        <v>318</v>
      </c>
      <c r="F302" s="133" t="s">
        <v>319</v>
      </c>
      <c r="G302" s="134" t="s">
        <v>142</v>
      </c>
      <c r="H302" s="135">
        <v>953.6</v>
      </c>
      <c r="I302" s="136"/>
      <c r="J302" s="137">
        <f>ROUND(I302*H302,2)</f>
        <v>0</v>
      </c>
      <c r="K302" s="133" t="s">
        <v>143</v>
      </c>
      <c r="L302" s="31"/>
      <c r="M302" s="138" t="s">
        <v>1</v>
      </c>
      <c r="N302" s="139" t="s">
        <v>45</v>
      </c>
      <c r="P302" s="140">
        <f>O302*H302</f>
        <v>0</v>
      </c>
      <c r="Q302" s="140">
        <v>8.4000000000000003E-4</v>
      </c>
      <c r="R302" s="140">
        <f>Q302*H302</f>
        <v>0.80102400000000007</v>
      </c>
      <c r="S302" s="140">
        <v>0</v>
      </c>
      <c r="T302" s="141">
        <f>S302*H302</f>
        <v>0</v>
      </c>
      <c r="AR302" s="142" t="s">
        <v>134</v>
      </c>
      <c r="AT302" s="142" t="s">
        <v>129</v>
      </c>
      <c r="AU302" s="142" t="s">
        <v>90</v>
      </c>
      <c r="AY302" s="16" t="s">
        <v>127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6" t="s">
        <v>88</v>
      </c>
      <c r="BK302" s="143">
        <f>ROUND(I302*H302,2)</f>
        <v>0</v>
      </c>
      <c r="BL302" s="16" t="s">
        <v>134</v>
      </c>
      <c r="BM302" s="142" t="s">
        <v>320</v>
      </c>
    </row>
    <row r="303" spans="2:65" s="1" customFormat="1" ht="19.5">
      <c r="B303" s="31"/>
      <c r="D303" s="144" t="s">
        <v>136</v>
      </c>
      <c r="F303" s="145" t="s">
        <v>321</v>
      </c>
      <c r="I303" s="146"/>
      <c r="L303" s="31"/>
      <c r="M303" s="147"/>
      <c r="T303" s="55"/>
      <c r="AT303" s="16" t="s">
        <v>136</v>
      </c>
      <c r="AU303" s="16" t="s">
        <v>90</v>
      </c>
    </row>
    <row r="304" spans="2:65" s="1" customFormat="1" ht="11.25">
      <c r="B304" s="31"/>
      <c r="D304" s="161" t="s">
        <v>146</v>
      </c>
      <c r="F304" s="162" t="s">
        <v>322</v>
      </c>
      <c r="I304" s="146"/>
      <c r="L304" s="31"/>
      <c r="M304" s="147"/>
      <c r="T304" s="55"/>
      <c r="AT304" s="16" t="s">
        <v>146</v>
      </c>
      <c r="AU304" s="16" t="s">
        <v>90</v>
      </c>
    </row>
    <row r="305" spans="2:65" s="12" customFormat="1" ht="11.25">
      <c r="B305" s="148"/>
      <c r="D305" s="144" t="s">
        <v>137</v>
      </c>
      <c r="E305" s="149" t="s">
        <v>1</v>
      </c>
      <c r="F305" s="150" t="s">
        <v>323</v>
      </c>
      <c r="H305" s="149" t="s">
        <v>1</v>
      </c>
      <c r="I305" s="151"/>
      <c r="L305" s="148"/>
      <c r="M305" s="152"/>
      <c r="T305" s="153"/>
      <c r="AT305" s="149" t="s">
        <v>137</v>
      </c>
      <c r="AU305" s="149" t="s">
        <v>90</v>
      </c>
      <c r="AV305" s="12" t="s">
        <v>88</v>
      </c>
      <c r="AW305" s="12" t="s">
        <v>36</v>
      </c>
      <c r="AX305" s="12" t="s">
        <v>80</v>
      </c>
      <c r="AY305" s="149" t="s">
        <v>127</v>
      </c>
    </row>
    <row r="306" spans="2:65" s="12" customFormat="1" ht="11.25">
      <c r="B306" s="148"/>
      <c r="D306" s="144" t="s">
        <v>137</v>
      </c>
      <c r="E306" s="149" t="s">
        <v>1</v>
      </c>
      <c r="F306" s="150" t="s">
        <v>245</v>
      </c>
      <c r="H306" s="149" t="s">
        <v>1</v>
      </c>
      <c r="I306" s="151"/>
      <c r="L306" s="148"/>
      <c r="M306" s="152"/>
      <c r="T306" s="153"/>
      <c r="AT306" s="149" t="s">
        <v>137</v>
      </c>
      <c r="AU306" s="149" t="s">
        <v>90</v>
      </c>
      <c r="AV306" s="12" t="s">
        <v>88</v>
      </c>
      <c r="AW306" s="12" t="s">
        <v>36</v>
      </c>
      <c r="AX306" s="12" t="s">
        <v>80</v>
      </c>
      <c r="AY306" s="149" t="s">
        <v>127</v>
      </c>
    </row>
    <row r="307" spans="2:65" s="13" customFormat="1" ht="11.25">
      <c r="B307" s="154"/>
      <c r="D307" s="144" t="s">
        <v>137</v>
      </c>
      <c r="E307" s="155" t="s">
        <v>1</v>
      </c>
      <c r="F307" s="156" t="s">
        <v>324</v>
      </c>
      <c r="H307" s="157">
        <v>806.4</v>
      </c>
      <c r="I307" s="158"/>
      <c r="L307" s="154"/>
      <c r="M307" s="159"/>
      <c r="T307" s="160"/>
      <c r="AT307" s="155" t="s">
        <v>137</v>
      </c>
      <c r="AU307" s="155" t="s">
        <v>90</v>
      </c>
      <c r="AV307" s="13" t="s">
        <v>90</v>
      </c>
      <c r="AW307" s="13" t="s">
        <v>36</v>
      </c>
      <c r="AX307" s="13" t="s">
        <v>80</v>
      </c>
      <c r="AY307" s="155" t="s">
        <v>127</v>
      </c>
    </row>
    <row r="308" spans="2:65" s="12" customFormat="1" ht="11.25">
      <c r="B308" s="148"/>
      <c r="D308" s="144" t="s">
        <v>137</v>
      </c>
      <c r="E308" s="149" t="s">
        <v>1</v>
      </c>
      <c r="F308" s="150" t="s">
        <v>151</v>
      </c>
      <c r="H308" s="149" t="s">
        <v>1</v>
      </c>
      <c r="I308" s="151"/>
      <c r="L308" s="148"/>
      <c r="M308" s="152"/>
      <c r="T308" s="153"/>
      <c r="AT308" s="149" t="s">
        <v>137</v>
      </c>
      <c r="AU308" s="149" t="s">
        <v>90</v>
      </c>
      <c r="AV308" s="12" t="s">
        <v>88</v>
      </c>
      <c r="AW308" s="12" t="s">
        <v>36</v>
      </c>
      <c r="AX308" s="12" t="s">
        <v>80</v>
      </c>
      <c r="AY308" s="149" t="s">
        <v>127</v>
      </c>
    </row>
    <row r="309" spans="2:65" s="13" customFormat="1" ht="11.25">
      <c r="B309" s="154"/>
      <c r="D309" s="144" t="s">
        <v>137</v>
      </c>
      <c r="E309" s="155" t="s">
        <v>1</v>
      </c>
      <c r="F309" s="156" t="s">
        <v>325</v>
      </c>
      <c r="H309" s="157">
        <v>147.19999999999999</v>
      </c>
      <c r="I309" s="158"/>
      <c r="L309" s="154"/>
      <c r="M309" s="159"/>
      <c r="T309" s="160"/>
      <c r="AT309" s="155" t="s">
        <v>137</v>
      </c>
      <c r="AU309" s="155" t="s">
        <v>90</v>
      </c>
      <c r="AV309" s="13" t="s">
        <v>90</v>
      </c>
      <c r="AW309" s="13" t="s">
        <v>36</v>
      </c>
      <c r="AX309" s="13" t="s">
        <v>80</v>
      </c>
      <c r="AY309" s="155" t="s">
        <v>127</v>
      </c>
    </row>
    <row r="310" spans="2:65" s="14" customFormat="1" ht="11.25">
      <c r="B310" s="163"/>
      <c r="D310" s="144" t="s">
        <v>137</v>
      </c>
      <c r="E310" s="164" t="s">
        <v>1</v>
      </c>
      <c r="F310" s="165" t="s">
        <v>153</v>
      </c>
      <c r="H310" s="166">
        <v>953.6</v>
      </c>
      <c r="I310" s="167"/>
      <c r="L310" s="163"/>
      <c r="M310" s="168"/>
      <c r="T310" s="169"/>
      <c r="AT310" s="164" t="s">
        <v>137</v>
      </c>
      <c r="AU310" s="164" t="s">
        <v>90</v>
      </c>
      <c r="AV310" s="14" t="s">
        <v>134</v>
      </c>
      <c r="AW310" s="14" t="s">
        <v>36</v>
      </c>
      <c r="AX310" s="14" t="s">
        <v>88</v>
      </c>
      <c r="AY310" s="164" t="s">
        <v>127</v>
      </c>
    </row>
    <row r="311" spans="2:65" s="1" customFormat="1" ht="24.2" customHeight="1">
      <c r="B311" s="31"/>
      <c r="C311" s="131" t="s">
        <v>326</v>
      </c>
      <c r="D311" s="131" t="s">
        <v>129</v>
      </c>
      <c r="E311" s="132" t="s">
        <v>327</v>
      </c>
      <c r="F311" s="133" t="s">
        <v>328</v>
      </c>
      <c r="G311" s="134" t="s">
        <v>142</v>
      </c>
      <c r="H311" s="135">
        <v>953.6</v>
      </c>
      <c r="I311" s="136"/>
      <c r="J311" s="137">
        <f>ROUND(I311*H311,2)</f>
        <v>0</v>
      </c>
      <c r="K311" s="133" t="s">
        <v>143</v>
      </c>
      <c r="L311" s="31"/>
      <c r="M311" s="138" t="s">
        <v>1</v>
      </c>
      <c r="N311" s="139" t="s">
        <v>45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134</v>
      </c>
      <c r="AT311" s="142" t="s">
        <v>129</v>
      </c>
      <c r="AU311" s="142" t="s">
        <v>90</v>
      </c>
      <c r="AY311" s="16" t="s">
        <v>127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88</v>
      </c>
      <c r="BK311" s="143">
        <f>ROUND(I311*H311,2)</f>
        <v>0</v>
      </c>
      <c r="BL311" s="16" t="s">
        <v>134</v>
      </c>
      <c r="BM311" s="142" t="s">
        <v>329</v>
      </c>
    </row>
    <row r="312" spans="2:65" s="1" customFormat="1" ht="29.25">
      <c r="B312" s="31"/>
      <c r="D312" s="144" t="s">
        <v>136</v>
      </c>
      <c r="F312" s="145" t="s">
        <v>330</v>
      </c>
      <c r="I312" s="146"/>
      <c r="L312" s="31"/>
      <c r="M312" s="147"/>
      <c r="T312" s="55"/>
      <c r="AT312" s="16" t="s">
        <v>136</v>
      </c>
      <c r="AU312" s="16" t="s">
        <v>90</v>
      </c>
    </row>
    <row r="313" spans="2:65" s="1" customFormat="1" ht="11.25">
      <c r="B313" s="31"/>
      <c r="D313" s="161" t="s">
        <v>146</v>
      </c>
      <c r="F313" s="162" t="s">
        <v>331</v>
      </c>
      <c r="I313" s="146"/>
      <c r="L313" s="31"/>
      <c r="M313" s="147"/>
      <c r="T313" s="55"/>
      <c r="AT313" s="16" t="s">
        <v>146</v>
      </c>
      <c r="AU313" s="16" t="s">
        <v>90</v>
      </c>
    </row>
    <row r="314" spans="2:65" s="1" customFormat="1" ht="37.9" customHeight="1">
      <c r="B314" s="31"/>
      <c r="C314" s="131" t="s">
        <v>332</v>
      </c>
      <c r="D314" s="131" t="s">
        <v>129</v>
      </c>
      <c r="E314" s="132" t="s">
        <v>333</v>
      </c>
      <c r="F314" s="133" t="s">
        <v>334</v>
      </c>
      <c r="G314" s="134" t="s">
        <v>295</v>
      </c>
      <c r="H314" s="135">
        <v>502.4</v>
      </c>
      <c r="I314" s="136"/>
      <c r="J314" s="137">
        <f>ROUND(I314*H314,2)</f>
        <v>0</v>
      </c>
      <c r="K314" s="133" t="s">
        <v>143</v>
      </c>
      <c r="L314" s="31"/>
      <c r="M314" s="138" t="s">
        <v>1</v>
      </c>
      <c r="N314" s="139" t="s">
        <v>45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134</v>
      </c>
      <c r="AT314" s="142" t="s">
        <v>129</v>
      </c>
      <c r="AU314" s="142" t="s">
        <v>90</v>
      </c>
      <c r="AY314" s="16" t="s">
        <v>127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88</v>
      </c>
      <c r="BK314" s="143">
        <f>ROUND(I314*H314,2)</f>
        <v>0</v>
      </c>
      <c r="BL314" s="16" t="s">
        <v>134</v>
      </c>
      <c r="BM314" s="142" t="s">
        <v>335</v>
      </c>
    </row>
    <row r="315" spans="2:65" s="1" customFormat="1" ht="39">
      <c r="B315" s="31"/>
      <c r="D315" s="144" t="s">
        <v>136</v>
      </c>
      <c r="F315" s="145" t="s">
        <v>336</v>
      </c>
      <c r="I315" s="146"/>
      <c r="L315" s="31"/>
      <c r="M315" s="147"/>
      <c r="T315" s="55"/>
      <c r="AT315" s="16" t="s">
        <v>136</v>
      </c>
      <c r="AU315" s="16" t="s">
        <v>90</v>
      </c>
    </row>
    <row r="316" spans="2:65" s="1" customFormat="1" ht="11.25">
      <c r="B316" s="31"/>
      <c r="D316" s="161" t="s">
        <v>146</v>
      </c>
      <c r="F316" s="162" t="s">
        <v>337</v>
      </c>
      <c r="I316" s="146"/>
      <c r="L316" s="31"/>
      <c r="M316" s="147"/>
      <c r="T316" s="55"/>
      <c r="AT316" s="16" t="s">
        <v>146</v>
      </c>
      <c r="AU316" s="16" t="s">
        <v>90</v>
      </c>
    </row>
    <row r="317" spans="2:65" s="12" customFormat="1" ht="11.25">
      <c r="B317" s="148"/>
      <c r="D317" s="144" t="s">
        <v>137</v>
      </c>
      <c r="E317" s="149" t="s">
        <v>1</v>
      </c>
      <c r="F317" s="150" t="s">
        <v>323</v>
      </c>
      <c r="H317" s="149" t="s">
        <v>1</v>
      </c>
      <c r="I317" s="151"/>
      <c r="L317" s="148"/>
      <c r="M317" s="152"/>
      <c r="T317" s="153"/>
      <c r="AT317" s="149" t="s">
        <v>137</v>
      </c>
      <c r="AU317" s="149" t="s">
        <v>90</v>
      </c>
      <c r="AV317" s="12" t="s">
        <v>88</v>
      </c>
      <c r="AW317" s="12" t="s">
        <v>36</v>
      </c>
      <c r="AX317" s="12" t="s">
        <v>80</v>
      </c>
      <c r="AY317" s="149" t="s">
        <v>127</v>
      </c>
    </row>
    <row r="318" spans="2:65" s="12" customFormat="1" ht="11.25">
      <c r="B318" s="148"/>
      <c r="D318" s="144" t="s">
        <v>137</v>
      </c>
      <c r="E318" s="149" t="s">
        <v>1</v>
      </c>
      <c r="F318" s="150" t="s">
        <v>245</v>
      </c>
      <c r="H318" s="149" t="s">
        <v>1</v>
      </c>
      <c r="I318" s="151"/>
      <c r="L318" s="148"/>
      <c r="M318" s="152"/>
      <c r="T318" s="153"/>
      <c r="AT318" s="149" t="s">
        <v>137</v>
      </c>
      <c r="AU318" s="149" t="s">
        <v>90</v>
      </c>
      <c r="AV318" s="12" t="s">
        <v>88</v>
      </c>
      <c r="AW318" s="12" t="s">
        <v>36</v>
      </c>
      <c r="AX318" s="12" t="s">
        <v>80</v>
      </c>
      <c r="AY318" s="149" t="s">
        <v>127</v>
      </c>
    </row>
    <row r="319" spans="2:65" s="13" customFormat="1" ht="11.25">
      <c r="B319" s="154"/>
      <c r="D319" s="144" t="s">
        <v>137</v>
      </c>
      <c r="E319" s="155" t="s">
        <v>1</v>
      </c>
      <c r="F319" s="156" t="s">
        <v>316</v>
      </c>
      <c r="H319" s="157">
        <v>443.52</v>
      </c>
      <c r="I319" s="158"/>
      <c r="L319" s="154"/>
      <c r="M319" s="159"/>
      <c r="T319" s="160"/>
      <c r="AT319" s="155" t="s">
        <v>137</v>
      </c>
      <c r="AU319" s="155" t="s">
        <v>90</v>
      </c>
      <c r="AV319" s="13" t="s">
        <v>90</v>
      </c>
      <c r="AW319" s="13" t="s">
        <v>36</v>
      </c>
      <c r="AX319" s="13" t="s">
        <v>80</v>
      </c>
      <c r="AY319" s="155" t="s">
        <v>127</v>
      </c>
    </row>
    <row r="320" spans="2:65" s="12" customFormat="1" ht="11.25">
      <c r="B320" s="148"/>
      <c r="D320" s="144" t="s">
        <v>137</v>
      </c>
      <c r="E320" s="149" t="s">
        <v>1</v>
      </c>
      <c r="F320" s="150" t="s">
        <v>151</v>
      </c>
      <c r="H320" s="149" t="s">
        <v>1</v>
      </c>
      <c r="I320" s="151"/>
      <c r="L320" s="148"/>
      <c r="M320" s="152"/>
      <c r="T320" s="153"/>
      <c r="AT320" s="149" t="s">
        <v>137</v>
      </c>
      <c r="AU320" s="149" t="s">
        <v>90</v>
      </c>
      <c r="AV320" s="12" t="s">
        <v>88</v>
      </c>
      <c r="AW320" s="12" t="s">
        <v>36</v>
      </c>
      <c r="AX320" s="12" t="s">
        <v>80</v>
      </c>
      <c r="AY320" s="149" t="s">
        <v>127</v>
      </c>
    </row>
    <row r="321" spans="2:65" s="13" customFormat="1" ht="11.25">
      <c r="B321" s="154"/>
      <c r="D321" s="144" t="s">
        <v>137</v>
      </c>
      <c r="E321" s="155" t="s">
        <v>1</v>
      </c>
      <c r="F321" s="156" t="s">
        <v>308</v>
      </c>
      <c r="H321" s="157">
        <v>58.88</v>
      </c>
      <c r="I321" s="158"/>
      <c r="L321" s="154"/>
      <c r="M321" s="159"/>
      <c r="T321" s="160"/>
      <c r="AT321" s="155" t="s">
        <v>137</v>
      </c>
      <c r="AU321" s="155" t="s">
        <v>90</v>
      </c>
      <c r="AV321" s="13" t="s">
        <v>90</v>
      </c>
      <c r="AW321" s="13" t="s">
        <v>36</v>
      </c>
      <c r="AX321" s="13" t="s">
        <v>80</v>
      </c>
      <c r="AY321" s="155" t="s">
        <v>127</v>
      </c>
    </row>
    <row r="322" spans="2:65" s="14" customFormat="1" ht="11.25">
      <c r="B322" s="163"/>
      <c r="D322" s="144" t="s">
        <v>137</v>
      </c>
      <c r="E322" s="164" t="s">
        <v>1</v>
      </c>
      <c r="F322" s="165" t="s">
        <v>153</v>
      </c>
      <c r="H322" s="166">
        <v>502.4</v>
      </c>
      <c r="I322" s="167"/>
      <c r="L322" s="163"/>
      <c r="M322" s="168"/>
      <c r="T322" s="169"/>
      <c r="AT322" s="164" t="s">
        <v>137</v>
      </c>
      <c r="AU322" s="164" t="s">
        <v>90</v>
      </c>
      <c r="AV322" s="14" t="s">
        <v>134</v>
      </c>
      <c r="AW322" s="14" t="s">
        <v>36</v>
      </c>
      <c r="AX322" s="14" t="s">
        <v>88</v>
      </c>
      <c r="AY322" s="164" t="s">
        <v>127</v>
      </c>
    </row>
    <row r="323" spans="2:65" s="1" customFormat="1" ht="33" customHeight="1">
      <c r="B323" s="31"/>
      <c r="C323" s="131" t="s">
        <v>338</v>
      </c>
      <c r="D323" s="131" t="s">
        <v>129</v>
      </c>
      <c r="E323" s="132" t="s">
        <v>339</v>
      </c>
      <c r="F323" s="133" t="s">
        <v>340</v>
      </c>
      <c r="G323" s="134" t="s">
        <v>341</v>
      </c>
      <c r="H323" s="135">
        <v>904.32</v>
      </c>
      <c r="I323" s="136"/>
      <c r="J323" s="137">
        <f>ROUND(I323*H323,2)</f>
        <v>0</v>
      </c>
      <c r="K323" s="133" t="s">
        <v>143</v>
      </c>
      <c r="L323" s="31"/>
      <c r="M323" s="138" t="s">
        <v>1</v>
      </c>
      <c r="N323" s="139" t="s">
        <v>45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134</v>
      </c>
      <c r="AT323" s="142" t="s">
        <v>129</v>
      </c>
      <c r="AU323" s="142" t="s">
        <v>90</v>
      </c>
      <c r="AY323" s="16" t="s">
        <v>127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88</v>
      </c>
      <c r="BK323" s="143">
        <f>ROUND(I323*H323,2)</f>
        <v>0</v>
      </c>
      <c r="BL323" s="16" t="s">
        <v>134</v>
      </c>
      <c r="BM323" s="142" t="s">
        <v>342</v>
      </c>
    </row>
    <row r="324" spans="2:65" s="1" customFormat="1" ht="29.25">
      <c r="B324" s="31"/>
      <c r="D324" s="144" t="s">
        <v>136</v>
      </c>
      <c r="F324" s="145" t="s">
        <v>343</v>
      </c>
      <c r="I324" s="146"/>
      <c r="L324" s="31"/>
      <c r="M324" s="147"/>
      <c r="T324" s="55"/>
      <c r="AT324" s="16" t="s">
        <v>136</v>
      </c>
      <c r="AU324" s="16" t="s">
        <v>90</v>
      </c>
    </row>
    <row r="325" spans="2:65" s="1" customFormat="1" ht="11.25">
      <c r="B325" s="31"/>
      <c r="D325" s="161" t="s">
        <v>146</v>
      </c>
      <c r="F325" s="162" t="s">
        <v>344</v>
      </c>
      <c r="I325" s="146"/>
      <c r="L325" s="31"/>
      <c r="M325" s="147"/>
      <c r="T325" s="55"/>
      <c r="AT325" s="16" t="s">
        <v>146</v>
      </c>
      <c r="AU325" s="16" t="s">
        <v>90</v>
      </c>
    </row>
    <row r="326" spans="2:65" s="13" customFormat="1" ht="11.25">
      <c r="B326" s="154"/>
      <c r="D326" s="144" t="s">
        <v>137</v>
      </c>
      <c r="F326" s="156" t="s">
        <v>345</v>
      </c>
      <c r="H326" s="157">
        <v>904.32</v>
      </c>
      <c r="I326" s="158"/>
      <c r="L326" s="154"/>
      <c r="M326" s="159"/>
      <c r="T326" s="160"/>
      <c r="AT326" s="155" t="s">
        <v>137</v>
      </c>
      <c r="AU326" s="155" t="s">
        <v>90</v>
      </c>
      <c r="AV326" s="13" t="s">
        <v>90</v>
      </c>
      <c r="AW326" s="13" t="s">
        <v>4</v>
      </c>
      <c r="AX326" s="13" t="s">
        <v>88</v>
      </c>
      <c r="AY326" s="155" t="s">
        <v>127</v>
      </c>
    </row>
    <row r="327" spans="2:65" s="1" customFormat="1" ht="16.5" customHeight="1">
      <c r="B327" s="31"/>
      <c r="C327" s="131" t="s">
        <v>346</v>
      </c>
      <c r="D327" s="131" t="s">
        <v>129</v>
      </c>
      <c r="E327" s="132" t="s">
        <v>347</v>
      </c>
      <c r="F327" s="133" t="s">
        <v>348</v>
      </c>
      <c r="G327" s="134" t="s">
        <v>295</v>
      </c>
      <c r="H327" s="135">
        <v>502.4</v>
      </c>
      <c r="I327" s="136"/>
      <c r="J327" s="137">
        <f>ROUND(I327*H327,2)</f>
        <v>0</v>
      </c>
      <c r="K327" s="133" t="s">
        <v>143</v>
      </c>
      <c r="L327" s="31"/>
      <c r="M327" s="138" t="s">
        <v>1</v>
      </c>
      <c r="N327" s="139" t="s">
        <v>45</v>
      </c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AR327" s="142" t="s">
        <v>134</v>
      </c>
      <c r="AT327" s="142" t="s">
        <v>129</v>
      </c>
      <c r="AU327" s="142" t="s">
        <v>90</v>
      </c>
      <c r="AY327" s="16" t="s">
        <v>127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6" t="s">
        <v>88</v>
      </c>
      <c r="BK327" s="143">
        <f>ROUND(I327*H327,2)</f>
        <v>0</v>
      </c>
      <c r="BL327" s="16" t="s">
        <v>134</v>
      </c>
      <c r="BM327" s="142" t="s">
        <v>349</v>
      </c>
    </row>
    <row r="328" spans="2:65" s="1" customFormat="1" ht="19.5">
      <c r="B328" s="31"/>
      <c r="D328" s="144" t="s">
        <v>136</v>
      </c>
      <c r="F328" s="145" t="s">
        <v>350</v>
      </c>
      <c r="I328" s="146"/>
      <c r="L328" s="31"/>
      <c r="M328" s="147"/>
      <c r="T328" s="55"/>
      <c r="AT328" s="16" t="s">
        <v>136</v>
      </c>
      <c r="AU328" s="16" t="s">
        <v>90</v>
      </c>
    </row>
    <row r="329" spans="2:65" s="1" customFormat="1" ht="11.25">
      <c r="B329" s="31"/>
      <c r="D329" s="161" t="s">
        <v>146</v>
      </c>
      <c r="F329" s="162" t="s">
        <v>351</v>
      </c>
      <c r="I329" s="146"/>
      <c r="L329" s="31"/>
      <c r="M329" s="147"/>
      <c r="T329" s="55"/>
      <c r="AT329" s="16" t="s">
        <v>146</v>
      </c>
      <c r="AU329" s="16" t="s">
        <v>90</v>
      </c>
    </row>
    <row r="330" spans="2:65" s="1" customFormat="1" ht="24.2" customHeight="1">
      <c r="B330" s="31"/>
      <c r="C330" s="131" t="s">
        <v>352</v>
      </c>
      <c r="D330" s="131" t="s">
        <v>129</v>
      </c>
      <c r="E330" s="132" t="s">
        <v>353</v>
      </c>
      <c r="F330" s="133" t="s">
        <v>354</v>
      </c>
      <c r="G330" s="134" t="s">
        <v>295</v>
      </c>
      <c r="H330" s="135">
        <v>404.52</v>
      </c>
      <c r="I330" s="136"/>
      <c r="J330" s="137">
        <f>ROUND(I330*H330,2)</f>
        <v>0</v>
      </c>
      <c r="K330" s="133" t="s">
        <v>143</v>
      </c>
      <c r="L330" s="31"/>
      <c r="M330" s="138" t="s">
        <v>1</v>
      </c>
      <c r="N330" s="139" t="s">
        <v>45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134</v>
      </c>
      <c r="AT330" s="142" t="s">
        <v>129</v>
      </c>
      <c r="AU330" s="142" t="s">
        <v>90</v>
      </c>
      <c r="AY330" s="16" t="s">
        <v>127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88</v>
      </c>
      <c r="BK330" s="143">
        <f>ROUND(I330*H330,2)</f>
        <v>0</v>
      </c>
      <c r="BL330" s="16" t="s">
        <v>134</v>
      </c>
      <c r="BM330" s="142" t="s">
        <v>355</v>
      </c>
    </row>
    <row r="331" spans="2:65" s="1" customFormat="1" ht="29.25">
      <c r="B331" s="31"/>
      <c r="D331" s="144" t="s">
        <v>136</v>
      </c>
      <c r="F331" s="145" t="s">
        <v>356</v>
      </c>
      <c r="I331" s="146"/>
      <c r="L331" s="31"/>
      <c r="M331" s="147"/>
      <c r="T331" s="55"/>
      <c r="AT331" s="16" t="s">
        <v>136</v>
      </c>
      <c r="AU331" s="16" t="s">
        <v>90</v>
      </c>
    </row>
    <row r="332" spans="2:65" s="1" customFormat="1" ht="11.25">
      <c r="B332" s="31"/>
      <c r="D332" s="161" t="s">
        <v>146</v>
      </c>
      <c r="F332" s="162" t="s">
        <v>357</v>
      </c>
      <c r="I332" s="146"/>
      <c r="L332" s="31"/>
      <c r="M332" s="147"/>
      <c r="T332" s="55"/>
      <c r="AT332" s="16" t="s">
        <v>146</v>
      </c>
      <c r="AU332" s="16" t="s">
        <v>90</v>
      </c>
    </row>
    <row r="333" spans="2:65" s="12" customFormat="1" ht="11.25">
      <c r="B333" s="148"/>
      <c r="D333" s="144" t="s">
        <v>137</v>
      </c>
      <c r="E333" s="149" t="s">
        <v>1</v>
      </c>
      <c r="F333" s="150" t="s">
        <v>323</v>
      </c>
      <c r="H333" s="149" t="s">
        <v>1</v>
      </c>
      <c r="I333" s="151"/>
      <c r="L333" s="148"/>
      <c r="M333" s="152"/>
      <c r="T333" s="153"/>
      <c r="AT333" s="149" t="s">
        <v>137</v>
      </c>
      <c r="AU333" s="149" t="s">
        <v>90</v>
      </c>
      <c r="AV333" s="12" t="s">
        <v>88</v>
      </c>
      <c r="AW333" s="12" t="s">
        <v>36</v>
      </c>
      <c r="AX333" s="12" t="s">
        <v>80</v>
      </c>
      <c r="AY333" s="149" t="s">
        <v>127</v>
      </c>
    </row>
    <row r="334" spans="2:65" s="12" customFormat="1" ht="11.25">
      <c r="B334" s="148"/>
      <c r="D334" s="144" t="s">
        <v>137</v>
      </c>
      <c r="E334" s="149" t="s">
        <v>1</v>
      </c>
      <c r="F334" s="150" t="s">
        <v>245</v>
      </c>
      <c r="H334" s="149" t="s">
        <v>1</v>
      </c>
      <c r="I334" s="151"/>
      <c r="L334" s="148"/>
      <c r="M334" s="152"/>
      <c r="T334" s="153"/>
      <c r="AT334" s="149" t="s">
        <v>137</v>
      </c>
      <c r="AU334" s="149" t="s">
        <v>90</v>
      </c>
      <c r="AV334" s="12" t="s">
        <v>88</v>
      </c>
      <c r="AW334" s="12" t="s">
        <v>36</v>
      </c>
      <c r="AX334" s="12" t="s">
        <v>80</v>
      </c>
      <c r="AY334" s="149" t="s">
        <v>127</v>
      </c>
    </row>
    <row r="335" spans="2:65" s="13" customFormat="1" ht="11.25">
      <c r="B335" s="154"/>
      <c r="D335" s="144" t="s">
        <v>137</v>
      </c>
      <c r="E335" s="155" t="s">
        <v>1</v>
      </c>
      <c r="F335" s="156" t="s">
        <v>358</v>
      </c>
      <c r="H335" s="157">
        <v>360.36</v>
      </c>
      <c r="I335" s="158"/>
      <c r="L335" s="154"/>
      <c r="M335" s="159"/>
      <c r="T335" s="160"/>
      <c r="AT335" s="155" t="s">
        <v>137</v>
      </c>
      <c r="AU335" s="155" t="s">
        <v>90</v>
      </c>
      <c r="AV335" s="13" t="s">
        <v>90</v>
      </c>
      <c r="AW335" s="13" t="s">
        <v>36</v>
      </c>
      <c r="AX335" s="13" t="s">
        <v>80</v>
      </c>
      <c r="AY335" s="155" t="s">
        <v>127</v>
      </c>
    </row>
    <row r="336" spans="2:65" s="12" customFormat="1" ht="11.25">
      <c r="B336" s="148"/>
      <c r="D336" s="144" t="s">
        <v>137</v>
      </c>
      <c r="E336" s="149" t="s">
        <v>1</v>
      </c>
      <c r="F336" s="150" t="s">
        <v>151</v>
      </c>
      <c r="H336" s="149" t="s">
        <v>1</v>
      </c>
      <c r="I336" s="151"/>
      <c r="L336" s="148"/>
      <c r="M336" s="152"/>
      <c r="T336" s="153"/>
      <c r="AT336" s="149" t="s">
        <v>137</v>
      </c>
      <c r="AU336" s="149" t="s">
        <v>90</v>
      </c>
      <c r="AV336" s="12" t="s">
        <v>88</v>
      </c>
      <c r="AW336" s="12" t="s">
        <v>36</v>
      </c>
      <c r="AX336" s="12" t="s">
        <v>80</v>
      </c>
      <c r="AY336" s="149" t="s">
        <v>127</v>
      </c>
    </row>
    <row r="337" spans="2:65" s="13" customFormat="1" ht="11.25">
      <c r="B337" s="154"/>
      <c r="D337" s="144" t="s">
        <v>137</v>
      </c>
      <c r="E337" s="155" t="s">
        <v>1</v>
      </c>
      <c r="F337" s="156" t="s">
        <v>359</v>
      </c>
      <c r="H337" s="157">
        <v>44.16</v>
      </c>
      <c r="I337" s="158"/>
      <c r="L337" s="154"/>
      <c r="M337" s="159"/>
      <c r="T337" s="160"/>
      <c r="AT337" s="155" t="s">
        <v>137</v>
      </c>
      <c r="AU337" s="155" t="s">
        <v>90</v>
      </c>
      <c r="AV337" s="13" t="s">
        <v>90</v>
      </c>
      <c r="AW337" s="13" t="s">
        <v>36</v>
      </c>
      <c r="AX337" s="13" t="s">
        <v>80</v>
      </c>
      <c r="AY337" s="155" t="s">
        <v>127</v>
      </c>
    </row>
    <row r="338" spans="2:65" s="14" customFormat="1" ht="11.25">
      <c r="B338" s="163"/>
      <c r="D338" s="144" t="s">
        <v>137</v>
      </c>
      <c r="E338" s="164" t="s">
        <v>1</v>
      </c>
      <c r="F338" s="165" t="s">
        <v>153</v>
      </c>
      <c r="H338" s="166">
        <v>404.52</v>
      </c>
      <c r="I338" s="167"/>
      <c r="L338" s="163"/>
      <c r="M338" s="168"/>
      <c r="T338" s="169"/>
      <c r="AT338" s="164" t="s">
        <v>137</v>
      </c>
      <c r="AU338" s="164" t="s">
        <v>90</v>
      </c>
      <c r="AV338" s="14" t="s">
        <v>134</v>
      </c>
      <c r="AW338" s="14" t="s">
        <v>36</v>
      </c>
      <c r="AX338" s="14" t="s">
        <v>88</v>
      </c>
      <c r="AY338" s="164" t="s">
        <v>127</v>
      </c>
    </row>
    <row r="339" spans="2:65" s="1" customFormat="1" ht="16.5" customHeight="1">
      <c r="B339" s="31"/>
      <c r="C339" s="171" t="s">
        <v>360</v>
      </c>
      <c r="D339" s="171" t="s">
        <v>361</v>
      </c>
      <c r="E339" s="172" t="s">
        <v>362</v>
      </c>
      <c r="F339" s="173" t="s">
        <v>363</v>
      </c>
      <c r="G339" s="174" t="s">
        <v>341</v>
      </c>
      <c r="H339" s="175">
        <v>728.13599999999997</v>
      </c>
      <c r="I339" s="176"/>
      <c r="J339" s="177">
        <f>ROUND(I339*H339,2)</f>
        <v>0</v>
      </c>
      <c r="K339" s="173" t="s">
        <v>143</v>
      </c>
      <c r="L339" s="178"/>
      <c r="M339" s="179" t="s">
        <v>1</v>
      </c>
      <c r="N339" s="180" t="s">
        <v>45</v>
      </c>
      <c r="P339" s="140">
        <f>O339*H339</f>
        <v>0</v>
      </c>
      <c r="Q339" s="140">
        <v>1</v>
      </c>
      <c r="R339" s="140">
        <f>Q339*H339</f>
        <v>728.13599999999997</v>
      </c>
      <c r="S339" s="140">
        <v>0</v>
      </c>
      <c r="T339" s="141">
        <f>S339*H339</f>
        <v>0</v>
      </c>
      <c r="AR339" s="142" t="s">
        <v>192</v>
      </c>
      <c r="AT339" s="142" t="s">
        <v>361</v>
      </c>
      <c r="AU339" s="142" t="s">
        <v>90</v>
      </c>
      <c r="AY339" s="16" t="s">
        <v>127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6" t="s">
        <v>88</v>
      </c>
      <c r="BK339" s="143">
        <f>ROUND(I339*H339,2)</f>
        <v>0</v>
      </c>
      <c r="BL339" s="16" t="s">
        <v>134</v>
      </c>
      <c r="BM339" s="142" t="s">
        <v>364</v>
      </c>
    </row>
    <row r="340" spans="2:65" s="1" customFormat="1" ht="11.25">
      <c r="B340" s="31"/>
      <c r="D340" s="144" t="s">
        <v>136</v>
      </c>
      <c r="F340" s="145" t="s">
        <v>363</v>
      </c>
      <c r="I340" s="146"/>
      <c r="L340" s="31"/>
      <c r="M340" s="147"/>
      <c r="T340" s="55"/>
      <c r="AT340" s="16" t="s">
        <v>136</v>
      </c>
      <c r="AU340" s="16" t="s">
        <v>90</v>
      </c>
    </row>
    <row r="341" spans="2:65" s="13" customFormat="1" ht="11.25">
      <c r="B341" s="154"/>
      <c r="D341" s="144" t="s">
        <v>137</v>
      </c>
      <c r="F341" s="156" t="s">
        <v>365</v>
      </c>
      <c r="H341" s="157">
        <v>728.13599999999997</v>
      </c>
      <c r="I341" s="158"/>
      <c r="L341" s="154"/>
      <c r="M341" s="159"/>
      <c r="T341" s="160"/>
      <c r="AT341" s="155" t="s">
        <v>137</v>
      </c>
      <c r="AU341" s="155" t="s">
        <v>90</v>
      </c>
      <c r="AV341" s="13" t="s">
        <v>90</v>
      </c>
      <c r="AW341" s="13" t="s">
        <v>4</v>
      </c>
      <c r="AX341" s="13" t="s">
        <v>88</v>
      </c>
      <c r="AY341" s="155" t="s">
        <v>127</v>
      </c>
    </row>
    <row r="342" spans="2:65" s="1" customFormat="1" ht="24.2" customHeight="1">
      <c r="B342" s="31"/>
      <c r="C342" s="131" t="s">
        <v>366</v>
      </c>
      <c r="D342" s="131" t="s">
        <v>129</v>
      </c>
      <c r="E342" s="132" t="s">
        <v>367</v>
      </c>
      <c r="F342" s="133" t="s">
        <v>368</v>
      </c>
      <c r="G342" s="134" t="s">
        <v>295</v>
      </c>
      <c r="H342" s="135">
        <v>66.48</v>
      </c>
      <c r="I342" s="136"/>
      <c r="J342" s="137">
        <f>ROUND(I342*H342,2)</f>
        <v>0</v>
      </c>
      <c r="K342" s="133" t="s">
        <v>143</v>
      </c>
      <c r="L342" s="31"/>
      <c r="M342" s="138" t="s">
        <v>1</v>
      </c>
      <c r="N342" s="139" t="s">
        <v>45</v>
      </c>
      <c r="P342" s="140">
        <f>O342*H342</f>
        <v>0</v>
      </c>
      <c r="Q342" s="140">
        <v>0</v>
      </c>
      <c r="R342" s="140">
        <f>Q342*H342</f>
        <v>0</v>
      </c>
      <c r="S342" s="140">
        <v>0</v>
      </c>
      <c r="T342" s="141">
        <f>S342*H342</f>
        <v>0</v>
      </c>
      <c r="AR342" s="142" t="s">
        <v>134</v>
      </c>
      <c r="AT342" s="142" t="s">
        <v>129</v>
      </c>
      <c r="AU342" s="142" t="s">
        <v>90</v>
      </c>
      <c r="AY342" s="16" t="s">
        <v>127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6" t="s">
        <v>88</v>
      </c>
      <c r="BK342" s="143">
        <f>ROUND(I342*H342,2)</f>
        <v>0</v>
      </c>
      <c r="BL342" s="16" t="s">
        <v>134</v>
      </c>
      <c r="BM342" s="142" t="s">
        <v>369</v>
      </c>
    </row>
    <row r="343" spans="2:65" s="1" customFormat="1" ht="39">
      <c r="B343" s="31"/>
      <c r="D343" s="144" t="s">
        <v>136</v>
      </c>
      <c r="F343" s="145" t="s">
        <v>370</v>
      </c>
      <c r="I343" s="146"/>
      <c r="L343" s="31"/>
      <c r="M343" s="147"/>
      <c r="T343" s="55"/>
      <c r="AT343" s="16" t="s">
        <v>136</v>
      </c>
      <c r="AU343" s="16" t="s">
        <v>90</v>
      </c>
    </row>
    <row r="344" spans="2:65" s="1" customFormat="1" ht="11.25">
      <c r="B344" s="31"/>
      <c r="D344" s="161" t="s">
        <v>146</v>
      </c>
      <c r="F344" s="162" t="s">
        <v>371</v>
      </c>
      <c r="I344" s="146"/>
      <c r="L344" s="31"/>
      <c r="M344" s="147"/>
      <c r="T344" s="55"/>
      <c r="AT344" s="16" t="s">
        <v>146</v>
      </c>
      <c r="AU344" s="16" t="s">
        <v>90</v>
      </c>
    </row>
    <row r="345" spans="2:65" s="12" customFormat="1" ht="11.25">
      <c r="B345" s="148"/>
      <c r="D345" s="144" t="s">
        <v>137</v>
      </c>
      <c r="E345" s="149" t="s">
        <v>1</v>
      </c>
      <c r="F345" s="150" t="s">
        <v>323</v>
      </c>
      <c r="H345" s="149" t="s">
        <v>1</v>
      </c>
      <c r="I345" s="151"/>
      <c r="L345" s="148"/>
      <c r="M345" s="152"/>
      <c r="T345" s="153"/>
      <c r="AT345" s="149" t="s">
        <v>137</v>
      </c>
      <c r="AU345" s="149" t="s">
        <v>90</v>
      </c>
      <c r="AV345" s="12" t="s">
        <v>88</v>
      </c>
      <c r="AW345" s="12" t="s">
        <v>36</v>
      </c>
      <c r="AX345" s="12" t="s">
        <v>80</v>
      </c>
      <c r="AY345" s="149" t="s">
        <v>127</v>
      </c>
    </row>
    <row r="346" spans="2:65" s="12" customFormat="1" ht="11.25">
      <c r="B346" s="148"/>
      <c r="D346" s="144" t="s">
        <v>137</v>
      </c>
      <c r="E346" s="149" t="s">
        <v>1</v>
      </c>
      <c r="F346" s="150" t="s">
        <v>245</v>
      </c>
      <c r="H346" s="149" t="s">
        <v>1</v>
      </c>
      <c r="I346" s="151"/>
      <c r="L346" s="148"/>
      <c r="M346" s="152"/>
      <c r="T346" s="153"/>
      <c r="AT346" s="149" t="s">
        <v>137</v>
      </c>
      <c r="AU346" s="149" t="s">
        <v>90</v>
      </c>
      <c r="AV346" s="12" t="s">
        <v>88</v>
      </c>
      <c r="AW346" s="12" t="s">
        <v>36</v>
      </c>
      <c r="AX346" s="12" t="s">
        <v>80</v>
      </c>
      <c r="AY346" s="149" t="s">
        <v>127</v>
      </c>
    </row>
    <row r="347" spans="2:65" s="13" customFormat="1" ht="11.25">
      <c r="B347" s="154"/>
      <c r="D347" s="144" t="s">
        <v>137</v>
      </c>
      <c r="E347" s="155" t="s">
        <v>1</v>
      </c>
      <c r="F347" s="156" t="s">
        <v>372</v>
      </c>
      <c r="H347" s="157">
        <v>55.44</v>
      </c>
      <c r="I347" s="158"/>
      <c r="L347" s="154"/>
      <c r="M347" s="159"/>
      <c r="T347" s="160"/>
      <c r="AT347" s="155" t="s">
        <v>137</v>
      </c>
      <c r="AU347" s="155" t="s">
        <v>90</v>
      </c>
      <c r="AV347" s="13" t="s">
        <v>90</v>
      </c>
      <c r="AW347" s="13" t="s">
        <v>36</v>
      </c>
      <c r="AX347" s="13" t="s">
        <v>80</v>
      </c>
      <c r="AY347" s="155" t="s">
        <v>127</v>
      </c>
    </row>
    <row r="348" spans="2:65" s="12" customFormat="1" ht="11.25">
      <c r="B348" s="148"/>
      <c r="D348" s="144" t="s">
        <v>137</v>
      </c>
      <c r="E348" s="149" t="s">
        <v>1</v>
      </c>
      <c r="F348" s="150" t="s">
        <v>151</v>
      </c>
      <c r="H348" s="149" t="s">
        <v>1</v>
      </c>
      <c r="I348" s="151"/>
      <c r="L348" s="148"/>
      <c r="M348" s="152"/>
      <c r="T348" s="153"/>
      <c r="AT348" s="149" t="s">
        <v>137</v>
      </c>
      <c r="AU348" s="149" t="s">
        <v>90</v>
      </c>
      <c r="AV348" s="12" t="s">
        <v>88</v>
      </c>
      <c r="AW348" s="12" t="s">
        <v>36</v>
      </c>
      <c r="AX348" s="12" t="s">
        <v>80</v>
      </c>
      <c r="AY348" s="149" t="s">
        <v>127</v>
      </c>
    </row>
    <row r="349" spans="2:65" s="13" customFormat="1" ht="11.25">
      <c r="B349" s="154"/>
      <c r="D349" s="144" t="s">
        <v>137</v>
      </c>
      <c r="E349" s="155" t="s">
        <v>1</v>
      </c>
      <c r="F349" s="156" t="s">
        <v>373</v>
      </c>
      <c r="H349" s="157">
        <v>11.04</v>
      </c>
      <c r="I349" s="158"/>
      <c r="L349" s="154"/>
      <c r="M349" s="159"/>
      <c r="T349" s="160"/>
      <c r="AT349" s="155" t="s">
        <v>137</v>
      </c>
      <c r="AU349" s="155" t="s">
        <v>90</v>
      </c>
      <c r="AV349" s="13" t="s">
        <v>90</v>
      </c>
      <c r="AW349" s="13" t="s">
        <v>36</v>
      </c>
      <c r="AX349" s="13" t="s">
        <v>80</v>
      </c>
      <c r="AY349" s="155" t="s">
        <v>127</v>
      </c>
    </row>
    <row r="350" spans="2:65" s="14" customFormat="1" ht="11.25">
      <c r="B350" s="163"/>
      <c r="D350" s="144" t="s">
        <v>137</v>
      </c>
      <c r="E350" s="164" t="s">
        <v>1</v>
      </c>
      <c r="F350" s="165" t="s">
        <v>153</v>
      </c>
      <c r="H350" s="166">
        <v>66.48</v>
      </c>
      <c r="I350" s="167"/>
      <c r="L350" s="163"/>
      <c r="M350" s="168"/>
      <c r="T350" s="169"/>
      <c r="AT350" s="164" t="s">
        <v>137</v>
      </c>
      <c r="AU350" s="164" t="s">
        <v>90</v>
      </c>
      <c r="AV350" s="14" t="s">
        <v>134</v>
      </c>
      <c r="AW350" s="14" t="s">
        <v>36</v>
      </c>
      <c r="AX350" s="14" t="s">
        <v>88</v>
      </c>
      <c r="AY350" s="164" t="s">
        <v>127</v>
      </c>
    </row>
    <row r="351" spans="2:65" s="1" customFormat="1" ht="16.5" customHeight="1">
      <c r="B351" s="31"/>
      <c r="C351" s="171" t="s">
        <v>374</v>
      </c>
      <c r="D351" s="171" t="s">
        <v>361</v>
      </c>
      <c r="E351" s="172" t="s">
        <v>375</v>
      </c>
      <c r="F351" s="173" t="s">
        <v>376</v>
      </c>
      <c r="G351" s="174" t="s">
        <v>341</v>
      </c>
      <c r="H351" s="175">
        <v>132.96</v>
      </c>
      <c r="I351" s="176"/>
      <c r="J351" s="177">
        <f>ROUND(I351*H351,2)</f>
        <v>0</v>
      </c>
      <c r="K351" s="173" t="s">
        <v>143</v>
      </c>
      <c r="L351" s="178"/>
      <c r="M351" s="179" t="s">
        <v>1</v>
      </c>
      <c r="N351" s="180" t="s">
        <v>45</v>
      </c>
      <c r="P351" s="140">
        <f>O351*H351</f>
        <v>0</v>
      </c>
      <c r="Q351" s="140">
        <v>1</v>
      </c>
      <c r="R351" s="140">
        <f>Q351*H351</f>
        <v>132.96</v>
      </c>
      <c r="S351" s="140">
        <v>0</v>
      </c>
      <c r="T351" s="141">
        <f>S351*H351</f>
        <v>0</v>
      </c>
      <c r="AR351" s="142" t="s">
        <v>192</v>
      </c>
      <c r="AT351" s="142" t="s">
        <v>361</v>
      </c>
      <c r="AU351" s="142" t="s">
        <v>90</v>
      </c>
      <c r="AY351" s="16" t="s">
        <v>127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88</v>
      </c>
      <c r="BK351" s="143">
        <f>ROUND(I351*H351,2)</f>
        <v>0</v>
      </c>
      <c r="BL351" s="16" t="s">
        <v>134</v>
      </c>
      <c r="BM351" s="142" t="s">
        <v>377</v>
      </c>
    </row>
    <row r="352" spans="2:65" s="1" customFormat="1" ht="11.25">
      <c r="B352" s="31"/>
      <c r="D352" s="144" t="s">
        <v>136</v>
      </c>
      <c r="F352" s="145" t="s">
        <v>376</v>
      </c>
      <c r="I352" s="146"/>
      <c r="L352" s="31"/>
      <c r="M352" s="147"/>
      <c r="T352" s="55"/>
      <c r="AT352" s="16" t="s">
        <v>136</v>
      </c>
      <c r="AU352" s="16" t="s">
        <v>90</v>
      </c>
    </row>
    <row r="353" spans="2:65" s="13" customFormat="1" ht="11.25">
      <c r="B353" s="154"/>
      <c r="D353" s="144" t="s">
        <v>137</v>
      </c>
      <c r="F353" s="156" t="s">
        <v>378</v>
      </c>
      <c r="H353" s="157">
        <v>132.96</v>
      </c>
      <c r="I353" s="158"/>
      <c r="L353" s="154"/>
      <c r="M353" s="159"/>
      <c r="T353" s="160"/>
      <c r="AT353" s="155" t="s">
        <v>137</v>
      </c>
      <c r="AU353" s="155" t="s">
        <v>90</v>
      </c>
      <c r="AV353" s="13" t="s">
        <v>90</v>
      </c>
      <c r="AW353" s="13" t="s">
        <v>4</v>
      </c>
      <c r="AX353" s="13" t="s">
        <v>88</v>
      </c>
      <c r="AY353" s="155" t="s">
        <v>127</v>
      </c>
    </row>
    <row r="354" spans="2:65" s="1" customFormat="1" ht="24.2" customHeight="1">
      <c r="B354" s="31"/>
      <c r="C354" s="171" t="s">
        <v>379</v>
      </c>
      <c r="D354" s="171" t="s">
        <v>361</v>
      </c>
      <c r="E354" s="172" t="s">
        <v>380</v>
      </c>
      <c r="F354" s="173" t="s">
        <v>381</v>
      </c>
      <c r="G354" s="174" t="s">
        <v>201</v>
      </c>
      <c r="H354" s="175">
        <v>15</v>
      </c>
      <c r="I354" s="176"/>
      <c r="J354" s="177">
        <f>ROUND(I354*H354,2)</f>
        <v>0</v>
      </c>
      <c r="K354" s="173" t="s">
        <v>143</v>
      </c>
      <c r="L354" s="178"/>
      <c r="M354" s="179" t="s">
        <v>1</v>
      </c>
      <c r="N354" s="180" t="s">
        <v>45</v>
      </c>
      <c r="P354" s="140">
        <f>O354*H354</f>
        <v>0</v>
      </c>
      <c r="Q354" s="140">
        <v>6.8999999999999997E-4</v>
      </c>
      <c r="R354" s="140">
        <f>Q354*H354</f>
        <v>1.035E-2</v>
      </c>
      <c r="S354" s="140">
        <v>0</v>
      </c>
      <c r="T354" s="141">
        <f>S354*H354</f>
        <v>0</v>
      </c>
      <c r="AR354" s="142" t="s">
        <v>192</v>
      </c>
      <c r="AT354" s="142" t="s">
        <v>361</v>
      </c>
      <c r="AU354" s="142" t="s">
        <v>90</v>
      </c>
      <c r="AY354" s="16" t="s">
        <v>127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6" t="s">
        <v>88</v>
      </c>
      <c r="BK354" s="143">
        <f>ROUND(I354*H354,2)</f>
        <v>0</v>
      </c>
      <c r="BL354" s="16" t="s">
        <v>134</v>
      </c>
      <c r="BM354" s="142" t="s">
        <v>382</v>
      </c>
    </row>
    <row r="355" spans="2:65" s="1" customFormat="1" ht="19.5">
      <c r="B355" s="31"/>
      <c r="D355" s="144" t="s">
        <v>136</v>
      </c>
      <c r="F355" s="145" t="s">
        <v>381</v>
      </c>
      <c r="I355" s="146"/>
      <c r="L355" s="31"/>
      <c r="M355" s="147"/>
      <c r="T355" s="55"/>
      <c r="AT355" s="16" t="s">
        <v>136</v>
      </c>
      <c r="AU355" s="16" t="s">
        <v>90</v>
      </c>
    </row>
    <row r="356" spans="2:65" s="12" customFormat="1" ht="11.25">
      <c r="B356" s="148"/>
      <c r="D356" s="144" t="s">
        <v>137</v>
      </c>
      <c r="E356" s="149" t="s">
        <v>1</v>
      </c>
      <c r="F356" s="150" t="s">
        <v>383</v>
      </c>
      <c r="H356" s="149" t="s">
        <v>1</v>
      </c>
      <c r="I356" s="151"/>
      <c r="L356" s="148"/>
      <c r="M356" s="152"/>
      <c r="T356" s="153"/>
      <c r="AT356" s="149" t="s">
        <v>137</v>
      </c>
      <c r="AU356" s="149" t="s">
        <v>90</v>
      </c>
      <c r="AV356" s="12" t="s">
        <v>88</v>
      </c>
      <c r="AW356" s="12" t="s">
        <v>36</v>
      </c>
      <c r="AX356" s="12" t="s">
        <v>80</v>
      </c>
      <c r="AY356" s="149" t="s">
        <v>127</v>
      </c>
    </row>
    <row r="357" spans="2:65" s="12" customFormat="1" ht="11.25">
      <c r="B357" s="148"/>
      <c r="D357" s="144" t="s">
        <v>137</v>
      </c>
      <c r="E357" s="149" t="s">
        <v>1</v>
      </c>
      <c r="F357" s="150" t="s">
        <v>149</v>
      </c>
      <c r="H357" s="149" t="s">
        <v>1</v>
      </c>
      <c r="I357" s="151"/>
      <c r="L357" s="148"/>
      <c r="M357" s="152"/>
      <c r="T357" s="153"/>
      <c r="AT357" s="149" t="s">
        <v>137</v>
      </c>
      <c r="AU357" s="149" t="s">
        <v>90</v>
      </c>
      <c r="AV357" s="12" t="s">
        <v>88</v>
      </c>
      <c r="AW357" s="12" t="s">
        <v>36</v>
      </c>
      <c r="AX357" s="12" t="s">
        <v>80</v>
      </c>
      <c r="AY357" s="149" t="s">
        <v>127</v>
      </c>
    </row>
    <row r="358" spans="2:65" s="13" customFormat="1" ht="11.25">
      <c r="B358" s="154"/>
      <c r="D358" s="144" t="s">
        <v>137</v>
      </c>
      <c r="E358" s="155" t="s">
        <v>1</v>
      </c>
      <c r="F358" s="156" t="s">
        <v>206</v>
      </c>
      <c r="H358" s="157">
        <v>6</v>
      </c>
      <c r="I358" s="158"/>
      <c r="L358" s="154"/>
      <c r="M358" s="159"/>
      <c r="T358" s="160"/>
      <c r="AT358" s="155" t="s">
        <v>137</v>
      </c>
      <c r="AU358" s="155" t="s">
        <v>90</v>
      </c>
      <c r="AV358" s="13" t="s">
        <v>90</v>
      </c>
      <c r="AW358" s="13" t="s">
        <v>36</v>
      </c>
      <c r="AX358" s="13" t="s">
        <v>80</v>
      </c>
      <c r="AY358" s="155" t="s">
        <v>127</v>
      </c>
    </row>
    <row r="359" spans="2:65" s="12" customFormat="1" ht="11.25">
      <c r="B359" s="148"/>
      <c r="D359" s="144" t="s">
        <v>137</v>
      </c>
      <c r="E359" s="149" t="s">
        <v>1</v>
      </c>
      <c r="F359" s="150" t="s">
        <v>151</v>
      </c>
      <c r="H359" s="149" t="s">
        <v>1</v>
      </c>
      <c r="I359" s="151"/>
      <c r="L359" s="148"/>
      <c r="M359" s="152"/>
      <c r="T359" s="153"/>
      <c r="AT359" s="149" t="s">
        <v>137</v>
      </c>
      <c r="AU359" s="149" t="s">
        <v>90</v>
      </c>
      <c r="AV359" s="12" t="s">
        <v>88</v>
      </c>
      <c r="AW359" s="12" t="s">
        <v>36</v>
      </c>
      <c r="AX359" s="12" t="s">
        <v>80</v>
      </c>
      <c r="AY359" s="149" t="s">
        <v>127</v>
      </c>
    </row>
    <row r="360" spans="2:65" s="13" customFormat="1" ht="11.25">
      <c r="B360" s="154"/>
      <c r="D360" s="144" t="s">
        <v>137</v>
      </c>
      <c r="E360" s="155" t="s">
        <v>1</v>
      </c>
      <c r="F360" s="156" t="s">
        <v>384</v>
      </c>
      <c r="H360" s="157">
        <v>9</v>
      </c>
      <c r="I360" s="158"/>
      <c r="L360" s="154"/>
      <c r="M360" s="159"/>
      <c r="T360" s="160"/>
      <c r="AT360" s="155" t="s">
        <v>137</v>
      </c>
      <c r="AU360" s="155" t="s">
        <v>90</v>
      </c>
      <c r="AV360" s="13" t="s">
        <v>90</v>
      </c>
      <c r="AW360" s="13" t="s">
        <v>36</v>
      </c>
      <c r="AX360" s="13" t="s">
        <v>80</v>
      </c>
      <c r="AY360" s="155" t="s">
        <v>127</v>
      </c>
    </row>
    <row r="361" spans="2:65" s="14" customFormat="1" ht="11.25">
      <c r="B361" s="163"/>
      <c r="D361" s="144" t="s">
        <v>137</v>
      </c>
      <c r="E361" s="164" t="s">
        <v>1</v>
      </c>
      <c r="F361" s="165" t="s">
        <v>153</v>
      </c>
      <c r="H361" s="166">
        <v>15</v>
      </c>
      <c r="I361" s="167"/>
      <c r="L361" s="163"/>
      <c r="M361" s="168"/>
      <c r="T361" s="169"/>
      <c r="AT361" s="164" t="s">
        <v>137</v>
      </c>
      <c r="AU361" s="164" t="s">
        <v>90</v>
      </c>
      <c r="AV361" s="14" t="s">
        <v>134</v>
      </c>
      <c r="AW361" s="14" t="s">
        <v>36</v>
      </c>
      <c r="AX361" s="14" t="s">
        <v>88</v>
      </c>
      <c r="AY361" s="164" t="s">
        <v>127</v>
      </c>
    </row>
    <row r="362" spans="2:65" s="11" customFormat="1" ht="22.9" customHeight="1">
      <c r="B362" s="119"/>
      <c r="D362" s="120" t="s">
        <v>79</v>
      </c>
      <c r="E362" s="129" t="s">
        <v>90</v>
      </c>
      <c r="F362" s="129" t="s">
        <v>385</v>
      </c>
      <c r="I362" s="122"/>
      <c r="J362" s="130">
        <f>BK362</f>
        <v>0</v>
      </c>
      <c r="L362" s="119"/>
      <c r="M362" s="124"/>
      <c r="P362" s="125">
        <f>SUM(P363:P368)</f>
        <v>0</v>
      </c>
      <c r="R362" s="125">
        <f>SUM(R363:R368)</f>
        <v>51.581880000000005</v>
      </c>
      <c r="T362" s="126">
        <f>SUM(T363:T368)</f>
        <v>0</v>
      </c>
      <c r="AR362" s="120" t="s">
        <v>88</v>
      </c>
      <c r="AT362" s="127" t="s">
        <v>79</v>
      </c>
      <c r="AU362" s="127" t="s">
        <v>88</v>
      </c>
      <c r="AY362" s="120" t="s">
        <v>127</v>
      </c>
      <c r="BK362" s="128">
        <f>SUM(BK363:BK368)</f>
        <v>0</v>
      </c>
    </row>
    <row r="363" spans="2:65" s="1" customFormat="1" ht="37.9" customHeight="1">
      <c r="B363" s="31"/>
      <c r="C363" s="131" t="s">
        <v>386</v>
      </c>
      <c r="D363" s="131" t="s">
        <v>129</v>
      </c>
      <c r="E363" s="132" t="s">
        <v>387</v>
      </c>
      <c r="F363" s="133" t="s">
        <v>388</v>
      </c>
      <c r="G363" s="134" t="s">
        <v>201</v>
      </c>
      <c r="H363" s="135">
        <v>252</v>
      </c>
      <c r="I363" s="136"/>
      <c r="J363" s="137">
        <f>ROUND(I363*H363,2)</f>
        <v>0</v>
      </c>
      <c r="K363" s="133" t="s">
        <v>143</v>
      </c>
      <c r="L363" s="31"/>
      <c r="M363" s="138" t="s">
        <v>1</v>
      </c>
      <c r="N363" s="139" t="s">
        <v>45</v>
      </c>
      <c r="P363" s="140">
        <f>O363*H363</f>
        <v>0</v>
      </c>
      <c r="Q363" s="140">
        <v>0.20469000000000001</v>
      </c>
      <c r="R363" s="140">
        <f>Q363*H363</f>
        <v>51.581880000000005</v>
      </c>
      <c r="S363" s="140">
        <v>0</v>
      </c>
      <c r="T363" s="141">
        <f>S363*H363</f>
        <v>0</v>
      </c>
      <c r="AR363" s="142" t="s">
        <v>134</v>
      </c>
      <c r="AT363" s="142" t="s">
        <v>129</v>
      </c>
      <c r="AU363" s="142" t="s">
        <v>90</v>
      </c>
      <c r="AY363" s="16" t="s">
        <v>127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6" t="s">
        <v>88</v>
      </c>
      <c r="BK363" s="143">
        <f>ROUND(I363*H363,2)</f>
        <v>0</v>
      </c>
      <c r="BL363" s="16" t="s">
        <v>134</v>
      </c>
      <c r="BM363" s="142" t="s">
        <v>389</v>
      </c>
    </row>
    <row r="364" spans="2:65" s="1" customFormat="1" ht="39">
      <c r="B364" s="31"/>
      <c r="D364" s="144" t="s">
        <v>136</v>
      </c>
      <c r="F364" s="145" t="s">
        <v>390</v>
      </c>
      <c r="I364" s="146"/>
      <c r="L364" s="31"/>
      <c r="M364" s="147"/>
      <c r="T364" s="55"/>
      <c r="AT364" s="16" t="s">
        <v>136</v>
      </c>
      <c r="AU364" s="16" t="s">
        <v>90</v>
      </c>
    </row>
    <row r="365" spans="2:65" s="1" customFormat="1" ht="11.25">
      <c r="B365" s="31"/>
      <c r="D365" s="161" t="s">
        <v>146</v>
      </c>
      <c r="F365" s="162" t="s">
        <v>391</v>
      </c>
      <c r="I365" s="146"/>
      <c r="L365" s="31"/>
      <c r="M365" s="147"/>
      <c r="T365" s="55"/>
      <c r="AT365" s="16" t="s">
        <v>146</v>
      </c>
      <c r="AU365" s="16" t="s">
        <v>90</v>
      </c>
    </row>
    <row r="366" spans="2:65" s="12" customFormat="1" ht="11.25">
      <c r="B366" s="148"/>
      <c r="D366" s="144" t="s">
        <v>137</v>
      </c>
      <c r="E366" s="149" t="s">
        <v>1</v>
      </c>
      <c r="F366" s="150" t="s">
        <v>392</v>
      </c>
      <c r="H366" s="149" t="s">
        <v>1</v>
      </c>
      <c r="I366" s="151"/>
      <c r="L366" s="148"/>
      <c r="M366" s="152"/>
      <c r="T366" s="153"/>
      <c r="AT366" s="149" t="s">
        <v>137</v>
      </c>
      <c r="AU366" s="149" t="s">
        <v>90</v>
      </c>
      <c r="AV366" s="12" t="s">
        <v>88</v>
      </c>
      <c r="AW366" s="12" t="s">
        <v>36</v>
      </c>
      <c r="AX366" s="12" t="s">
        <v>80</v>
      </c>
      <c r="AY366" s="149" t="s">
        <v>127</v>
      </c>
    </row>
    <row r="367" spans="2:65" s="12" customFormat="1" ht="11.25">
      <c r="B367" s="148"/>
      <c r="D367" s="144" t="s">
        <v>137</v>
      </c>
      <c r="E367" s="149" t="s">
        <v>1</v>
      </c>
      <c r="F367" s="150" t="s">
        <v>245</v>
      </c>
      <c r="H367" s="149" t="s">
        <v>1</v>
      </c>
      <c r="I367" s="151"/>
      <c r="L367" s="148"/>
      <c r="M367" s="152"/>
      <c r="T367" s="153"/>
      <c r="AT367" s="149" t="s">
        <v>137</v>
      </c>
      <c r="AU367" s="149" t="s">
        <v>90</v>
      </c>
      <c r="AV367" s="12" t="s">
        <v>88</v>
      </c>
      <c r="AW367" s="12" t="s">
        <v>36</v>
      </c>
      <c r="AX367" s="12" t="s">
        <v>80</v>
      </c>
      <c r="AY367" s="149" t="s">
        <v>127</v>
      </c>
    </row>
    <row r="368" spans="2:65" s="13" customFormat="1" ht="11.25">
      <c r="B368" s="154"/>
      <c r="D368" s="144" t="s">
        <v>137</v>
      </c>
      <c r="E368" s="155" t="s">
        <v>1</v>
      </c>
      <c r="F368" s="156" t="s">
        <v>393</v>
      </c>
      <c r="H368" s="157">
        <v>252</v>
      </c>
      <c r="I368" s="158"/>
      <c r="L368" s="154"/>
      <c r="M368" s="159"/>
      <c r="T368" s="160"/>
      <c r="AT368" s="155" t="s">
        <v>137</v>
      </c>
      <c r="AU368" s="155" t="s">
        <v>90</v>
      </c>
      <c r="AV368" s="13" t="s">
        <v>90</v>
      </c>
      <c r="AW368" s="13" t="s">
        <v>36</v>
      </c>
      <c r="AX368" s="13" t="s">
        <v>88</v>
      </c>
      <c r="AY368" s="155" t="s">
        <v>127</v>
      </c>
    </row>
    <row r="369" spans="2:65" s="11" customFormat="1" ht="22.9" customHeight="1">
      <c r="B369" s="119"/>
      <c r="D369" s="120" t="s">
        <v>79</v>
      </c>
      <c r="E369" s="129" t="s">
        <v>134</v>
      </c>
      <c r="F369" s="129" t="s">
        <v>394</v>
      </c>
      <c r="I369" s="122"/>
      <c r="J369" s="130">
        <f>BK369</f>
        <v>0</v>
      </c>
      <c r="L369" s="119"/>
      <c r="M369" s="124"/>
      <c r="P369" s="125">
        <f>SUM(P370:P420)</f>
        <v>0</v>
      </c>
      <c r="R369" s="125">
        <f>SUM(R370:R420)</f>
        <v>5.5948640000000001E-2</v>
      </c>
      <c r="T369" s="126">
        <f>SUM(T370:T420)</f>
        <v>0</v>
      </c>
      <c r="AR369" s="120" t="s">
        <v>88</v>
      </c>
      <c r="AT369" s="127" t="s">
        <v>79</v>
      </c>
      <c r="AU369" s="127" t="s">
        <v>88</v>
      </c>
      <c r="AY369" s="120" t="s">
        <v>127</v>
      </c>
      <c r="BK369" s="128">
        <f>SUM(BK370:BK420)</f>
        <v>0</v>
      </c>
    </row>
    <row r="370" spans="2:65" s="1" customFormat="1" ht="33" customHeight="1">
      <c r="B370" s="31"/>
      <c r="C370" s="131" t="s">
        <v>395</v>
      </c>
      <c r="D370" s="131" t="s">
        <v>129</v>
      </c>
      <c r="E370" s="132" t="s">
        <v>396</v>
      </c>
      <c r="F370" s="133" t="s">
        <v>397</v>
      </c>
      <c r="G370" s="134" t="s">
        <v>142</v>
      </c>
      <c r="H370" s="135">
        <v>28</v>
      </c>
      <c r="I370" s="136"/>
      <c r="J370" s="137">
        <f>ROUND(I370*H370,2)</f>
        <v>0</v>
      </c>
      <c r="K370" s="133" t="s">
        <v>143</v>
      </c>
      <c r="L370" s="31"/>
      <c r="M370" s="138" t="s">
        <v>1</v>
      </c>
      <c r="N370" s="139" t="s">
        <v>45</v>
      </c>
      <c r="P370" s="140">
        <f>O370*H370</f>
        <v>0</v>
      </c>
      <c r="Q370" s="140">
        <v>0</v>
      </c>
      <c r="R370" s="140">
        <f>Q370*H370</f>
        <v>0</v>
      </c>
      <c r="S370" s="140">
        <v>0</v>
      </c>
      <c r="T370" s="141">
        <f>S370*H370</f>
        <v>0</v>
      </c>
      <c r="AR370" s="142" t="s">
        <v>134</v>
      </c>
      <c r="AT370" s="142" t="s">
        <v>129</v>
      </c>
      <c r="AU370" s="142" t="s">
        <v>90</v>
      </c>
      <c r="AY370" s="16" t="s">
        <v>127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6" t="s">
        <v>88</v>
      </c>
      <c r="BK370" s="143">
        <f>ROUND(I370*H370,2)</f>
        <v>0</v>
      </c>
      <c r="BL370" s="16" t="s">
        <v>134</v>
      </c>
      <c r="BM370" s="142" t="s">
        <v>398</v>
      </c>
    </row>
    <row r="371" spans="2:65" s="1" customFormat="1" ht="19.5">
      <c r="B371" s="31"/>
      <c r="D371" s="144" t="s">
        <v>136</v>
      </c>
      <c r="F371" s="145" t="s">
        <v>399</v>
      </c>
      <c r="I371" s="146"/>
      <c r="L371" s="31"/>
      <c r="M371" s="147"/>
      <c r="T371" s="55"/>
      <c r="AT371" s="16" t="s">
        <v>136</v>
      </c>
      <c r="AU371" s="16" t="s">
        <v>90</v>
      </c>
    </row>
    <row r="372" spans="2:65" s="1" customFormat="1" ht="11.25">
      <c r="B372" s="31"/>
      <c r="D372" s="161" t="s">
        <v>146</v>
      </c>
      <c r="F372" s="162" t="s">
        <v>400</v>
      </c>
      <c r="I372" s="146"/>
      <c r="L372" s="31"/>
      <c r="M372" s="147"/>
      <c r="T372" s="55"/>
      <c r="AT372" s="16" t="s">
        <v>146</v>
      </c>
      <c r="AU372" s="16" t="s">
        <v>90</v>
      </c>
    </row>
    <row r="373" spans="2:65" s="12" customFormat="1" ht="11.25">
      <c r="B373" s="148"/>
      <c r="D373" s="144" t="s">
        <v>137</v>
      </c>
      <c r="E373" s="149" t="s">
        <v>1</v>
      </c>
      <c r="F373" s="150" t="s">
        <v>205</v>
      </c>
      <c r="H373" s="149" t="s">
        <v>1</v>
      </c>
      <c r="I373" s="151"/>
      <c r="L373" s="148"/>
      <c r="M373" s="152"/>
      <c r="T373" s="153"/>
      <c r="AT373" s="149" t="s">
        <v>137</v>
      </c>
      <c r="AU373" s="149" t="s">
        <v>90</v>
      </c>
      <c r="AV373" s="12" t="s">
        <v>88</v>
      </c>
      <c r="AW373" s="12" t="s">
        <v>36</v>
      </c>
      <c r="AX373" s="12" t="s">
        <v>80</v>
      </c>
      <c r="AY373" s="149" t="s">
        <v>127</v>
      </c>
    </row>
    <row r="374" spans="2:65" s="12" customFormat="1" ht="11.25">
      <c r="B374" s="148"/>
      <c r="D374" s="144" t="s">
        <v>137</v>
      </c>
      <c r="E374" s="149" t="s">
        <v>1</v>
      </c>
      <c r="F374" s="150" t="s">
        <v>149</v>
      </c>
      <c r="H374" s="149" t="s">
        <v>1</v>
      </c>
      <c r="I374" s="151"/>
      <c r="L374" s="148"/>
      <c r="M374" s="152"/>
      <c r="T374" s="153"/>
      <c r="AT374" s="149" t="s">
        <v>137</v>
      </c>
      <c r="AU374" s="149" t="s">
        <v>90</v>
      </c>
      <c r="AV374" s="12" t="s">
        <v>88</v>
      </c>
      <c r="AW374" s="12" t="s">
        <v>36</v>
      </c>
      <c r="AX374" s="12" t="s">
        <v>80</v>
      </c>
      <c r="AY374" s="149" t="s">
        <v>127</v>
      </c>
    </row>
    <row r="375" spans="2:65" s="13" customFormat="1" ht="11.25">
      <c r="B375" s="154"/>
      <c r="D375" s="144" t="s">
        <v>137</v>
      </c>
      <c r="E375" s="155" t="s">
        <v>1</v>
      </c>
      <c r="F375" s="156" t="s">
        <v>206</v>
      </c>
      <c r="H375" s="157">
        <v>6</v>
      </c>
      <c r="I375" s="158"/>
      <c r="L375" s="154"/>
      <c r="M375" s="159"/>
      <c r="T375" s="160"/>
      <c r="AT375" s="155" t="s">
        <v>137</v>
      </c>
      <c r="AU375" s="155" t="s">
        <v>90</v>
      </c>
      <c r="AV375" s="13" t="s">
        <v>90</v>
      </c>
      <c r="AW375" s="13" t="s">
        <v>36</v>
      </c>
      <c r="AX375" s="13" t="s">
        <v>80</v>
      </c>
      <c r="AY375" s="155" t="s">
        <v>127</v>
      </c>
    </row>
    <row r="376" spans="2:65" s="12" customFormat="1" ht="11.25">
      <c r="B376" s="148"/>
      <c r="D376" s="144" t="s">
        <v>137</v>
      </c>
      <c r="E376" s="149" t="s">
        <v>1</v>
      </c>
      <c r="F376" s="150" t="s">
        <v>207</v>
      </c>
      <c r="H376" s="149" t="s">
        <v>1</v>
      </c>
      <c r="I376" s="151"/>
      <c r="L376" s="148"/>
      <c r="M376" s="152"/>
      <c r="T376" s="153"/>
      <c r="AT376" s="149" t="s">
        <v>137</v>
      </c>
      <c r="AU376" s="149" t="s">
        <v>90</v>
      </c>
      <c r="AV376" s="12" t="s">
        <v>88</v>
      </c>
      <c r="AW376" s="12" t="s">
        <v>36</v>
      </c>
      <c r="AX376" s="12" t="s">
        <v>80</v>
      </c>
      <c r="AY376" s="149" t="s">
        <v>127</v>
      </c>
    </row>
    <row r="377" spans="2:65" s="13" customFormat="1" ht="11.25">
      <c r="B377" s="154"/>
      <c r="D377" s="144" t="s">
        <v>137</v>
      </c>
      <c r="E377" s="155" t="s">
        <v>1</v>
      </c>
      <c r="F377" s="156" t="s">
        <v>208</v>
      </c>
      <c r="H377" s="157">
        <v>22</v>
      </c>
      <c r="I377" s="158"/>
      <c r="L377" s="154"/>
      <c r="M377" s="159"/>
      <c r="T377" s="160"/>
      <c r="AT377" s="155" t="s">
        <v>137</v>
      </c>
      <c r="AU377" s="155" t="s">
        <v>90</v>
      </c>
      <c r="AV377" s="13" t="s">
        <v>90</v>
      </c>
      <c r="AW377" s="13" t="s">
        <v>36</v>
      </c>
      <c r="AX377" s="13" t="s">
        <v>80</v>
      </c>
      <c r="AY377" s="155" t="s">
        <v>127</v>
      </c>
    </row>
    <row r="378" spans="2:65" s="14" customFormat="1" ht="11.25">
      <c r="B378" s="163"/>
      <c r="D378" s="144" t="s">
        <v>137</v>
      </c>
      <c r="E378" s="164" t="s">
        <v>1</v>
      </c>
      <c r="F378" s="165" t="s">
        <v>153</v>
      </c>
      <c r="H378" s="166">
        <v>28</v>
      </c>
      <c r="I378" s="167"/>
      <c r="L378" s="163"/>
      <c r="M378" s="168"/>
      <c r="T378" s="169"/>
      <c r="AT378" s="164" t="s">
        <v>137</v>
      </c>
      <c r="AU378" s="164" t="s">
        <v>90</v>
      </c>
      <c r="AV378" s="14" t="s">
        <v>134</v>
      </c>
      <c r="AW378" s="14" t="s">
        <v>36</v>
      </c>
      <c r="AX378" s="14" t="s">
        <v>88</v>
      </c>
      <c r="AY378" s="164" t="s">
        <v>127</v>
      </c>
    </row>
    <row r="379" spans="2:65" s="1" customFormat="1" ht="16.5" customHeight="1">
      <c r="B379" s="31"/>
      <c r="C379" s="131" t="s">
        <v>401</v>
      </c>
      <c r="D379" s="131" t="s">
        <v>129</v>
      </c>
      <c r="E379" s="132" t="s">
        <v>402</v>
      </c>
      <c r="F379" s="133" t="s">
        <v>403</v>
      </c>
      <c r="G379" s="134" t="s">
        <v>295</v>
      </c>
      <c r="H379" s="135">
        <v>31.4</v>
      </c>
      <c r="I379" s="136"/>
      <c r="J379" s="137">
        <f>ROUND(I379*H379,2)</f>
        <v>0</v>
      </c>
      <c r="K379" s="133" t="s">
        <v>143</v>
      </c>
      <c r="L379" s="31"/>
      <c r="M379" s="138" t="s">
        <v>1</v>
      </c>
      <c r="N379" s="139" t="s">
        <v>45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134</v>
      </c>
      <c r="AT379" s="142" t="s">
        <v>129</v>
      </c>
      <c r="AU379" s="142" t="s">
        <v>90</v>
      </c>
      <c r="AY379" s="16" t="s">
        <v>127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88</v>
      </c>
      <c r="BK379" s="143">
        <f>ROUND(I379*H379,2)</f>
        <v>0</v>
      </c>
      <c r="BL379" s="16" t="s">
        <v>134</v>
      </c>
      <c r="BM379" s="142" t="s">
        <v>404</v>
      </c>
    </row>
    <row r="380" spans="2:65" s="1" customFormat="1" ht="19.5">
      <c r="B380" s="31"/>
      <c r="D380" s="144" t="s">
        <v>136</v>
      </c>
      <c r="F380" s="145" t="s">
        <v>405</v>
      </c>
      <c r="I380" s="146"/>
      <c r="L380" s="31"/>
      <c r="M380" s="147"/>
      <c r="T380" s="55"/>
      <c r="AT380" s="16" t="s">
        <v>136</v>
      </c>
      <c r="AU380" s="16" t="s">
        <v>90</v>
      </c>
    </row>
    <row r="381" spans="2:65" s="1" customFormat="1" ht="11.25">
      <c r="B381" s="31"/>
      <c r="D381" s="161" t="s">
        <v>146</v>
      </c>
      <c r="F381" s="162" t="s">
        <v>406</v>
      </c>
      <c r="I381" s="146"/>
      <c r="L381" s="31"/>
      <c r="M381" s="147"/>
      <c r="T381" s="55"/>
      <c r="AT381" s="16" t="s">
        <v>146</v>
      </c>
      <c r="AU381" s="16" t="s">
        <v>90</v>
      </c>
    </row>
    <row r="382" spans="2:65" s="12" customFormat="1" ht="11.25">
      <c r="B382" s="148"/>
      <c r="D382" s="144" t="s">
        <v>137</v>
      </c>
      <c r="E382" s="149" t="s">
        <v>1</v>
      </c>
      <c r="F382" s="150" t="s">
        <v>323</v>
      </c>
      <c r="H382" s="149" t="s">
        <v>1</v>
      </c>
      <c r="I382" s="151"/>
      <c r="L382" s="148"/>
      <c r="M382" s="152"/>
      <c r="T382" s="153"/>
      <c r="AT382" s="149" t="s">
        <v>137</v>
      </c>
      <c r="AU382" s="149" t="s">
        <v>90</v>
      </c>
      <c r="AV382" s="12" t="s">
        <v>88</v>
      </c>
      <c r="AW382" s="12" t="s">
        <v>36</v>
      </c>
      <c r="AX382" s="12" t="s">
        <v>80</v>
      </c>
      <c r="AY382" s="149" t="s">
        <v>127</v>
      </c>
    </row>
    <row r="383" spans="2:65" s="12" customFormat="1" ht="11.25">
      <c r="B383" s="148"/>
      <c r="D383" s="144" t="s">
        <v>137</v>
      </c>
      <c r="E383" s="149" t="s">
        <v>1</v>
      </c>
      <c r="F383" s="150" t="s">
        <v>245</v>
      </c>
      <c r="H383" s="149" t="s">
        <v>1</v>
      </c>
      <c r="I383" s="151"/>
      <c r="L383" s="148"/>
      <c r="M383" s="152"/>
      <c r="T383" s="153"/>
      <c r="AT383" s="149" t="s">
        <v>137</v>
      </c>
      <c r="AU383" s="149" t="s">
        <v>90</v>
      </c>
      <c r="AV383" s="12" t="s">
        <v>88</v>
      </c>
      <c r="AW383" s="12" t="s">
        <v>36</v>
      </c>
      <c r="AX383" s="12" t="s">
        <v>80</v>
      </c>
      <c r="AY383" s="149" t="s">
        <v>127</v>
      </c>
    </row>
    <row r="384" spans="2:65" s="13" customFormat="1" ht="11.25">
      <c r="B384" s="154"/>
      <c r="D384" s="144" t="s">
        <v>137</v>
      </c>
      <c r="E384" s="155" t="s">
        <v>1</v>
      </c>
      <c r="F384" s="156" t="s">
        <v>407</v>
      </c>
      <c r="H384" s="157">
        <v>27.72</v>
      </c>
      <c r="I384" s="158"/>
      <c r="L384" s="154"/>
      <c r="M384" s="159"/>
      <c r="T384" s="160"/>
      <c r="AT384" s="155" t="s">
        <v>137</v>
      </c>
      <c r="AU384" s="155" t="s">
        <v>90</v>
      </c>
      <c r="AV384" s="13" t="s">
        <v>90</v>
      </c>
      <c r="AW384" s="13" t="s">
        <v>36</v>
      </c>
      <c r="AX384" s="13" t="s">
        <v>80</v>
      </c>
      <c r="AY384" s="155" t="s">
        <v>127</v>
      </c>
    </row>
    <row r="385" spans="2:65" s="12" customFormat="1" ht="11.25">
      <c r="B385" s="148"/>
      <c r="D385" s="144" t="s">
        <v>137</v>
      </c>
      <c r="E385" s="149" t="s">
        <v>1</v>
      </c>
      <c r="F385" s="150" t="s">
        <v>151</v>
      </c>
      <c r="H385" s="149" t="s">
        <v>1</v>
      </c>
      <c r="I385" s="151"/>
      <c r="L385" s="148"/>
      <c r="M385" s="152"/>
      <c r="T385" s="153"/>
      <c r="AT385" s="149" t="s">
        <v>137</v>
      </c>
      <c r="AU385" s="149" t="s">
        <v>90</v>
      </c>
      <c r="AV385" s="12" t="s">
        <v>88</v>
      </c>
      <c r="AW385" s="12" t="s">
        <v>36</v>
      </c>
      <c r="AX385" s="12" t="s">
        <v>80</v>
      </c>
      <c r="AY385" s="149" t="s">
        <v>127</v>
      </c>
    </row>
    <row r="386" spans="2:65" s="13" customFormat="1" ht="11.25">
      <c r="B386" s="154"/>
      <c r="D386" s="144" t="s">
        <v>137</v>
      </c>
      <c r="E386" s="155" t="s">
        <v>1</v>
      </c>
      <c r="F386" s="156" t="s">
        <v>408</v>
      </c>
      <c r="H386" s="157">
        <v>3.68</v>
      </c>
      <c r="I386" s="158"/>
      <c r="L386" s="154"/>
      <c r="M386" s="159"/>
      <c r="T386" s="160"/>
      <c r="AT386" s="155" t="s">
        <v>137</v>
      </c>
      <c r="AU386" s="155" t="s">
        <v>90</v>
      </c>
      <c r="AV386" s="13" t="s">
        <v>90</v>
      </c>
      <c r="AW386" s="13" t="s">
        <v>36</v>
      </c>
      <c r="AX386" s="13" t="s">
        <v>80</v>
      </c>
      <c r="AY386" s="155" t="s">
        <v>127</v>
      </c>
    </row>
    <row r="387" spans="2:65" s="14" customFormat="1" ht="11.25">
      <c r="B387" s="163"/>
      <c r="D387" s="144" t="s">
        <v>137</v>
      </c>
      <c r="E387" s="164" t="s">
        <v>1</v>
      </c>
      <c r="F387" s="165" t="s">
        <v>153</v>
      </c>
      <c r="H387" s="166">
        <v>31.4</v>
      </c>
      <c r="I387" s="167"/>
      <c r="L387" s="163"/>
      <c r="M387" s="168"/>
      <c r="T387" s="169"/>
      <c r="AT387" s="164" t="s">
        <v>137</v>
      </c>
      <c r="AU387" s="164" t="s">
        <v>90</v>
      </c>
      <c r="AV387" s="14" t="s">
        <v>134</v>
      </c>
      <c r="AW387" s="14" t="s">
        <v>36</v>
      </c>
      <c r="AX387" s="14" t="s">
        <v>88</v>
      </c>
      <c r="AY387" s="164" t="s">
        <v>127</v>
      </c>
    </row>
    <row r="388" spans="2:65" s="1" customFormat="1" ht="33" customHeight="1">
      <c r="B388" s="31"/>
      <c r="C388" s="131" t="s">
        <v>409</v>
      </c>
      <c r="D388" s="131" t="s">
        <v>129</v>
      </c>
      <c r="E388" s="132" t="s">
        <v>410</v>
      </c>
      <c r="F388" s="133" t="s">
        <v>411</v>
      </c>
      <c r="G388" s="134" t="s">
        <v>295</v>
      </c>
      <c r="H388" s="135">
        <v>0.51600000000000001</v>
      </c>
      <c r="I388" s="136"/>
      <c r="J388" s="137">
        <f>ROUND(I388*H388,2)</f>
        <v>0</v>
      </c>
      <c r="K388" s="133" t="s">
        <v>143</v>
      </c>
      <c r="L388" s="31"/>
      <c r="M388" s="138" t="s">
        <v>1</v>
      </c>
      <c r="N388" s="139" t="s">
        <v>45</v>
      </c>
      <c r="P388" s="140">
        <f>O388*H388</f>
        <v>0</v>
      </c>
      <c r="Q388" s="140">
        <v>0</v>
      </c>
      <c r="R388" s="140">
        <f>Q388*H388</f>
        <v>0</v>
      </c>
      <c r="S388" s="140">
        <v>0</v>
      </c>
      <c r="T388" s="141">
        <f>S388*H388</f>
        <v>0</v>
      </c>
      <c r="AR388" s="142" t="s">
        <v>134</v>
      </c>
      <c r="AT388" s="142" t="s">
        <v>129</v>
      </c>
      <c r="AU388" s="142" t="s">
        <v>90</v>
      </c>
      <c r="AY388" s="16" t="s">
        <v>127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88</v>
      </c>
      <c r="BK388" s="143">
        <f>ROUND(I388*H388,2)</f>
        <v>0</v>
      </c>
      <c r="BL388" s="16" t="s">
        <v>134</v>
      </c>
      <c r="BM388" s="142" t="s">
        <v>412</v>
      </c>
    </row>
    <row r="389" spans="2:65" s="1" customFormat="1" ht="29.25">
      <c r="B389" s="31"/>
      <c r="D389" s="144" t="s">
        <v>136</v>
      </c>
      <c r="F389" s="145" t="s">
        <v>413</v>
      </c>
      <c r="I389" s="146"/>
      <c r="L389" s="31"/>
      <c r="M389" s="147"/>
      <c r="T389" s="55"/>
      <c r="AT389" s="16" t="s">
        <v>136</v>
      </c>
      <c r="AU389" s="16" t="s">
        <v>90</v>
      </c>
    </row>
    <row r="390" spans="2:65" s="1" customFormat="1" ht="11.25">
      <c r="B390" s="31"/>
      <c r="D390" s="161" t="s">
        <v>146</v>
      </c>
      <c r="F390" s="162" t="s">
        <v>414</v>
      </c>
      <c r="I390" s="146"/>
      <c r="L390" s="31"/>
      <c r="M390" s="147"/>
      <c r="T390" s="55"/>
      <c r="AT390" s="16" t="s">
        <v>146</v>
      </c>
      <c r="AU390" s="16" t="s">
        <v>90</v>
      </c>
    </row>
    <row r="391" spans="2:65" s="12" customFormat="1" ht="11.25">
      <c r="B391" s="148"/>
      <c r="D391" s="144" t="s">
        <v>137</v>
      </c>
      <c r="E391" s="149" t="s">
        <v>1</v>
      </c>
      <c r="F391" s="150" t="s">
        <v>415</v>
      </c>
      <c r="H391" s="149" t="s">
        <v>1</v>
      </c>
      <c r="I391" s="151"/>
      <c r="L391" s="148"/>
      <c r="M391" s="152"/>
      <c r="T391" s="153"/>
      <c r="AT391" s="149" t="s">
        <v>137</v>
      </c>
      <c r="AU391" s="149" t="s">
        <v>90</v>
      </c>
      <c r="AV391" s="12" t="s">
        <v>88</v>
      </c>
      <c r="AW391" s="12" t="s">
        <v>36</v>
      </c>
      <c r="AX391" s="12" t="s">
        <v>80</v>
      </c>
      <c r="AY391" s="149" t="s">
        <v>127</v>
      </c>
    </row>
    <row r="392" spans="2:65" s="12" customFormat="1" ht="11.25">
      <c r="B392" s="148"/>
      <c r="D392" s="144" t="s">
        <v>137</v>
      </c>
      <c r="E392" s="149" t="s">
        <v>1</v>
      </c>
      <c r="F392" s="150" t="s">
        <v>416</v>
      </c>
      <c r="H392" s="149" t="s">
        <v>1</v>
      </c>
      <c r="I392" s="151"/>
      <c r="L392" s="148"/>
      <c r="M392" s="152"/>
      <c r="T392" s="153"/>
      <c r="AT392" s="149" t="s">
        <v>137</v>
      </c>
      <c r="AU392" s="149" t="s">
        <v>90</v>
      </c>
      <c r="AV392" s="12" t="s">
        <v>88</v>
      </c>
      <c r="AW392" s="12" t="s">
        <v>36</v>
      </c>
      <c r="AX392" s="12" t="s">
        <v>80</v>
      </c>
      <c r="AY392" s="149" t="s">
        <v>127</v>
      </c>
    </row>
    <row r="393" spans="2:65" s="13" customFormat="1" ht="11.25">
      <c r="B393" s="154"/>
      <c r="D393" s="144" t="s">
        <v>137</v>
      </c>
      <c r="E393" s="155" t="s">
        <v>1</v>
      </c>
      <c r="F393" s="156" t="s">
        <v>417</v>
      </c>
      <c r="H393" s="157">
        <v>0.26200000000000001</v>
      </c>
      <c r="I393" s="158"/>
      <c r="L393" s="154"/>
      <c r="M393" s="159"/>
      <c r="T393" s="160"/>
      <c r="AT393" s="155" t="s">
        <v>137</v>
      </c>
      <c r="AU393" s="155" t="s">
        <v>90</v>
      </c>
      <c r="AV393" s="13" t="s">
        <v>90</v>
      </c>
      <c r="AW393" s="13" t="s">
        <v>36</v>
      </c>
      <c r="AX393" s="13" t="s">
        <v>80</v>
      </c>
      <c r="AY393" s="155" t="s">
        <v>127</v>
      </c>
    </row>
    <row r="394" spans="2:65" s="12" customFormat="1" ht="11.25">
      <c r="B394" s="148"/>
      <c r="D394" s="144" t="s">
        <v>137</v>
      </c>
      <c r="E394" s="149" t="s">
        <v>1</v>
      </c>
      <c r="F394" s="150" t="s">
        <v>418</v>
      </c>
      <c r="H394" s="149" t="s">
        <v>1</v>
      </c>
      <c r="I394" s="151"/>
      <c r="L394" s="148"/>
      <c r="M394" s="152"/>
      <c r="T394" s="153"/>
      <c r="AT394" s="149" t="s">
        <v>137</v>
      </c>
      <c r="AU394" s="149" t="s">
        <v>90</v>
      </c>
      <c r="AV394" s="12" t="s">
        <v>88</v>
      </c>
      <c r="AW394" s="12" t="s">
        <v>36</v>
      </c>
      <c r="AX394" s="12" t="s">
        <v>80</v>
      </c>
      <c r="AY394" s="149" t="s">
        <v>127</v>
      </c>
    </row>
    <row r="395" spans="2:65" s="13" customFormat="1" ht="11.25">
      <c r="B395" s="154"/>
      <c r="D395" s="144" t="s">
        <v>137</v>
      </c>
      <c r="E395" s="155" t="s">
        <v>1</v>
      </c>
      <c r="F395" s="156" t="s">
        <v>419</v>
      </c>
      <c r="H395" s="157">
        <v>3.7999999999999999E-2</v>
      </c>
      <c r="I395" s="158"/>
      <c r="L395" s="154"/>
      <c r="M395" s="159"/>
      <c r="T395" s="160"/>
      <c r="AT395" s="155" t="s">
        <v>137</v>
      </c>
      <c r="AU395" s="155" t="s">
        <v>90</v>
      </c>
      <c r="AV395" s="13" t="s">
        <v>90</v>
      </c>
      <c r="AW395" s="13" t="s">
        <v>36</v>
      </c>
      <c r="AX395" s="13" t="s">
        <v>80</v>
      </c>
      <c r="AY395" s="155" t="s">
        <v>127</v>
      </c>
    </row>
    <row r="396" spans="2:65" s="12" customFormat="1" ht="11.25">
      <c r="B396" s="148"/>
      <c r="D396" s="144" t="s">
        <v>137</v>
      </c>
      <c r="E396" s="149" t="s">
        <v>1</v>
      </c>
      <c r="F396" s="150" t="s">
        <v>420</v>
      </c>
      <c r="H396" s="149" t="s">
        <v>1</v>
      </c>
      <c r="I396" s="151"/>
      <c r="L396" s="148"/>
      <c r="M396" s="152"/>
      <c r="T396" s="153"/>
      <c r="AT396" s="149" t="s">
        <v>137</v>
      </c>
      <c r="AU396" s="149" t="s">
        <v>90</v>
      </c>
      <c r="AV396" s="12" t="s">
        <v>88</v>
      </c>
      <c r="AW396" s="12" t="s">
        <v>36</v>
      </c>
      <c r="AX396" s="12" t="s">
        <v>80</v>
      </c>
      <c r="AY396" s="149" t="s">
        <v>127</v>
      </c>
    </row>
    <row r="397" spans="2:65" s="13" customFormat="1" ht="11.25">
      <c r="B397" s="154"/>
      <c r="D397" s="144" t="s">
        <v>137</v>
      </c>
      <c r="E397" s="155" t="s">
        <v>1</v>
      </c>
      <c r="F397" s="156" t="s">
        <v>421</v>
      </c>
      <c r="H397" s="157">
        <v>0.216</v>
      </c>
      <c r="I397" s="158"/>
      <c r="L397" s="154"/>
      <c r="M397" s="159"/>
      <c r="T397" s="160"/>
      <c r="AT397" s="155" t="s">
        <v>137</v>
      </c>
      <c r="AU397" s="155" t="s">
        <v>90</v>
      </c>
      <c r="AV397" s="13" t="s">
        <v>90</v>
      </c>
      <c r="AW397" s="13" t="s">
        <v>36</v>
      </c>
      <c r="AX397" s="13" t="s">
        <v>80</v>
      </c>
      <c r="AY397" s="155" t="s">
        <v>127</v>
      </c>
    </row>
    <row r="398" spans="2:65" s="14" customFormat="1" ht="11.25">
      <c r="B398" s="163"/>
      <c r="D398" s="144" t="s">
        <v>137</v>
      </c>
      <c r="E398" s="164" t="s">
        <v>1</v>
      </c>
      <c r="F398" s="165" t="s">
        <v>153</v>
      </c>
      <c r="H398" s="166">
        <v>0.51600000000000001</v>
      </c>
      <c r="I398" s="167"/>
      <c r="L398" s="163"/>
      <c r="M398" s="168"/>
      <c r="T398" s="169"/>
      <c r="AT398" s="164" t="s">
        <v>137</v>
      </c>
      <c r="AU398" s="164" t="s">
        <v>90</v>
      </c>
      <c r="AV398" s="14" t="s">
        <v>134</v>
      </c>
      <c r="AW398" s="14" t="s">
        <v>36</v>
      </c>
      <c r="AX398" s="14" t="s">
        <v>88</v>
      </c>
      <c r="AY398" s="164" t="s">
        <v>127</v>
      </c>
    </row>
    <row r="399" spans="2:65" s="1" customFormat="1" ht="24.2" customHeight="1">
      <c r="B399" s="31"/>
      <c r="C399" s="131" t="s">
        <v>422</v>
      </c>
      <c r="D399" s="131" t="s">
        <v>129</v>
      </c>
      <c r="E399" s="132" t="s">
        <v>423</v>
      </c>
      <c r="F399" s="133" t="s">
        <v>424</v>
      </c>
      <c r="G399" s="134" t="s">
        <v>142</v>
      </c>
      <c r="H399" s="135">
        <v>4.2130000000000001</v>
      </c>
      <c r="I399" s="136"/>
      <c r="J399" s="137">
        <f>ROUND(I399*H399,2)</f>
        <v>0</v>
      </c>
      <c r="K399" s="133" t="s">
        <v>143</v>
      </c>
      <c r="L399" s="31"/>
      <c r="M399" s="138" t="s">
        <v>1</v>
      </c>
      <c r="N399" s="139" t="s">
        <v>45</v>
      </c>
      <c r="P399" s="140">
        <f>O399*H399</f>
        <v>0</v>
      </c>
      <c r="Q399" s="140">
        <v>1.328E-2</v>
      </c>
      <c r="R399" s="140">
        <f>Q399*H399</f>
        <v>5.5948640000000001E-2</v>
      </c>
      <c r="S399" s="140">
        <v>0</v>
      </c>
      <c r="T399" s="141">
        <f>S399*H399</f>
        <v>0</v>
      </c>
      <c r="AR399" s="142" t="s">
        <v>134</v>
      </c>
      <c r="AT399" s="142" t="s">
        <v>129</v>
      </c>
      <c r="AU399" s="142" t="s">
        <v>90</v>
      </c>
      <c r="AY399" s="16" t="s">
        <v>127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6" t="s">
        <v>88</v>
      </c>
      <c r="BK399" s="143">
        <f>ROUND(I399*H399,2)</f>
        <v>0</v>
      </c>
      <c r="BL399" s="16" t="s">
        <v>134</v>
      </c>
      <c r="BM399" s="142" t="s">
        <v>425</v>
      </c>
    </row>
    <row r="400" spans="2:65" s="1" customFormat="1" ht="19.5">
      <c r="B400" s="31"/>
      <c r="D400" s="144" t="s">
        <v>136</v>
      </c>
      <c r="F400" s="145" t="s">
        <v>426</v>
      </c>
      <c r="I400" s="146"/>
      <c r="L400" s="31"/>
      <c r="M400" s="147"/>
      <c r="T400" s="55"/>
      <c r="AT400" s="16" t="s">
        <v>136</v>
      </c>
      <c r="AU400" s="16" t="s">
        <v>90</v>
      </c>
    </row>
    <row r="401" spans="2:65" s="1" customFormat="1" ht="11.25">
      <c r="B401" s="31"/>
      <c r="D401" s="161" t="s">
        <v>146</v>
      </c>
      <c r="F401" s="162" t="s">
        <v>427</v>
      </c>
      <c r="I401" s="146"/>
      <c r="L401" s="31"/>
      <c r="M401" s="147"/>
      <c r="T401" s="55"/>
      <c r="AT401" s="16" t="s">
        <v>146</v>
      </c>
      <c r="AU401" s="16" t="s">
        <v>90</v>
      </c>
    </row>
    <row r="402" spans="2:65" s="12" customFormat="1" ht="11.25">
      <c r="B402" s="148"/>
      <c r="D402" s="144" t="s">
        <v>137</v>
      </c>
      <c r="E402" s="149" t="s">
        <v>1</v>
      </c>
      <c r="F402" s="150" t="s">
        <v>415</v>
      </c>
      <c r="H402" s="149" t="s">
        <v>1</v>
      </c>
      <c r="I402" s="151"/>
      <c r="L402" s="148"/>
      <c r="M402" s="152"/>
      <c r="T402" s="153"/>
      <c r="AT402" s="149" t="s">
        <v>137</v>
      </c>
      <c r="AU402" s="149" t="s">
        <v>90</v>
      </c>
      <c r="AV402" s="12" t="s">
        <v>88</v>
      </c>
      <c r="AW402" s="12" t="s">
        <v>36</v>
      </c>
      <c r="AX402" s="12" t="s">
        <v>80</v>
      </c>
      <c r="AY402" s="149" t="s">
        <v>127</v>
      </c>
    </row>
    <row r="403" spans="2:65" s="12" customFormat="1" ht="11.25">
      <c r="B403" s="148"/>
      <c r="D403" s="144" t="s">
        <v>137</v>
      </c>
      <c r="E403" s="149" t="s">
        <v>1</v>
      </c>
      <c r="F403" s="150" t="s">
        <v>416</v>
      </c>
      <c r="H403" s="149" t="s">
        <v>1</v>
      </c>
      <c r="I403" s="151"/>
      <c r="L403" s="148"/>
      <c r="M403" s="152"/>
      <c r="T403" s="153"/>
      <c r="AT403" s="149" t="s">
        <v>137</v>
      </c>
      <c r="AU403" s="149" t="s">
        <v>90</v>
      </c>
      <c r="AV403" s="12" t="s">
        <v>88</v>
      </c>
      <c r="AW403" s="12" t="s">
        <v>36</v>
      </c>
      <c r="AX403" s="12" t="s">
        <v>80</v>
      </c>
      <c r="AY403" s="149" t="s">
        <v>127</v>
      </c>
    </row>
    <row r="404" spans="2:65" s="13" customFormat="1" ht="11.25">
      <c r="B404" s="154"/>
      <c r="D404" s="144" t="s">
        <v>137</v>
      </c>
      <c r="E404" s="155" t="s">
        <v>1</v>
      </c>
      <c r="F404" s="156" t="s">
        <v>428</v>
      </c>
      <c r="H404" s="157">
        <v>1.4530000000000001</v>
      </c>
      <c r="I404" s="158"/>
      <c r="L404" s="154"/>
      <c r="M404" s="159"/>
      <c r="T404" s="160"/>
      <c r="AT404" s="155" t="s">
        <v>137</v>
      </c>
      <c r="AU404" s="155" t="s">
        <v>90</v>
      </c>
      <c r="AV404" s="13" t="s">
        <v>90</v>
      </c>
      <c r="AW404" s="13" t="s">
        <v>36</v>
      </c>
      <c r="AX404" s="13" t="s">
        <v>80</v>
      </c>
      <c r="AY404" s="155" t="s">
        <v>127</v>
      </c>
    </row>
    <row r="405" spans="2:65" s="12" customFormat="1" ht="11.25">
      <c r="B405" s="148"/>
      <c r="D405" s="144" t="s">
        <v>137</v>
      </c>
      <c r="E405" s="149" t="s">
        <v>1</v>
      </c>
      <c r="F405" s="150" t="s">
        <v>418</v>
      </c>
      <c r="H405" s="149" t="s">
        <v>1</v>
      </c>
      <c r="I405" s="151"/>
      <c r="L405" s="148"/>
      <c r="M405" s="152"/>
      <c r="T405" s="153"/>
      <c r="AT405" s="149" t="s">
        <v>137</v>
      </c>
      <c r="AU405" s="149" t="s">
        <v>90</v>
      </c>
      <c r="AV405" s="12" t="s">
        <v>88</v>
      </c>
      <c r="AW405" s="12" t="s">
        <v>36</v>
      </c>
      <c r="AX405" s="12" t="s">
        <v>80</v>
      </c>
      <c r="AY405" s="149" t="s">
        <v>127</v>
      </c>
    </row>
    <row r="406" spans="2:65" s="13" customFormat="1" ht="11.25">
      <c r="B406" s="154"/>
      <c r="D406" s="144" t="s">
        <v>137</v>
      </c>
      <c r="E406" s="155" t="s">
        <v>1</v>
      </c>
      <c r="F406" s="156" t="s">
        <v>429</v>
      </c>
      <c r="H406" s="157">
        <v>1.26</v>
      </c>
      <c r="I406" s="158"/>
      <c r="L406" s="154"/>
      <c r="M406" s="159"/>
      <c r="T406" s="160"/>
      <c r="AT406" s="155" t="s">
        <v>137</v>
      </c>
      <c r="AU406" s="155" t="s">
        <v>90</v>
      </c>
      <c r="AV406" s="13" t="s">
        <v>90</v>
      </c>
      <c r="AW406" s="13" t="s">
        <v>36</v>
      </c>
      <c r="AX406" s="13" t="s">
        <v>80</v>
      </c>
      <c r="AY406" s="155" t="s">
        <v>127</v>
      </c>
    </row>
    <row r="407" spans="2:65" s="12" customFormat="1" ht="11.25">
      <c r="B407" s="148"/>
      <c r="D407" s="144" t="s">
        <v>137</v>
      </c>
      <c r="E407" s="149" t="s">
        <v>1</v>
      </c>
      <c r="F407" s="150" t="s">
        <v>420</v>
      </c>
      <c r="H407" s="149" t="s">
        <v>1</v>
      </c>
      <c r="I407" s="151"/>
      <c r="L407" s="148"/>
      <c r="M407" s="152"/>
      <c r="T407" s="153"/>
      <c r="AT407" s="149" t="s">
        <v>137</v>
      </c>
      <c r="AU407" s="149" t="s">
        <v>90</v>
      </c>
      <c r="AV407" s="12" t="s">
        <v>88</v>
      </c>
      <c r="AW407" s="12" t="s">
        <v>36</v>
      </c>
      <c r="AX407" s="12" t="s">
        <v>80</v>
      </c>
      <c r="AY407" s="149" t="s">
        <v>127</v>
      </c>
    </row>
    <row r="408" spans="2:65" s="13" customFormat="1" ht="11.25">
      <c r="B408" s="154"/>
      <c r="D408" s="144" t="s">
        <v>137</v>
      </c>
      <c r="E408" s="155" t="s">
        <v>1</v>
      </c>
      <c r="F408" s="156" t="s">
        <v>430</v>
      </c>
      <c r="H408" s="157">
        <v>1.5</v>
      </c>
      <c r="I408" s="158"/>
      <c r="L408" s="154"/>
      <c r="M408" s="159"/>
      <c r="T408" s="160"/>
      <c r="AT408" s="155" t="s">
        <v>137</v>
      </c>
      <c r="AU408" s="155" t="s">
        <v>90</v>
      </c>
      <c r="AV408" s="13" t="s">
        <v>90</v>
      </c>
      <c r="AW408" s="13" t="s">
        <v>36</v>
      </c>
      <c r="AX408" s="13" t="s">
        <v>80</v>
      </c>
      <c r="AY408" s="155" t="s">
        <v>127</v>
      </c>
    </row>
    <row r="409" spans="2:65" s="14" customFormat="1" ht="11.25">
      <c r="B409" s="163"/>
      <c r="D409" s="144" t="s">
        <v>137</v>
      </c>
      <c r="E409" s="164" t="s">
        <v>1</v>
      </c>
      <c r="F409" s="165" t="s">
        <v>153</v>
      </c>
      <c r="H409" s="166">
        <v>4.2130000000000001</v>
      </c>
      <c r="I409" s="167"/>
      <c r="L409" s="163"/>
      <c r="M409" s="168"/>
      <c r="T409" s="169"/>
      <c r="AT409" s="164" t="s">
        <v>137</v>
      </c>
      <c r="AU409" s="164" t="s">
        <v>90</v>
      </c>
      <c r="AV409" s="14" t="s">
        <v>134</v>
      </c>
      <c r="AW409" s="14" t="s">
        <v>36</v>
      </c>
      <c r="AX409" s="14" t="s">
        <v>88</v>
      </c>
      <c r="AY409" s="164" t="s">
        <v>127</v>
      </c>
    </row>
    <row r="410" spans="2:65" s="1" customFormat="1" ht="24.2" customHeight="1">
      <c r="B410" s="31"/>
      <c r="C410" s="131" t="s">
        <v>431</v>
      </c>
      <c r="D410" s="131" t="s">
        <v>129</v>
      </c>
      <c r="E410" s="132" t="s">
        <v>432</v>
      </c>
      <c r="F410" s="133" t="s">
        <v>433</v>
      </c>
      <c r="G410" s="134" t="s">
        <v>142</v>
      </c>
      <c r="H410" s="135">
        <v>4.2130000000000001</v>
      </c>
      <c r="I410" s="136"/>
      <c r="J410" s="137">
        <f>ROUND(I410*H410,2)</f>
        <v>0</v>
      </c>
      <c r="K410" s="133" t="s">
        <v>143</v>
      </c>
      <c r="L410" s="31"/>
      <c r="M410" s="138" t="s">
        <v>1</v>
      </c>
      <c r="N410" s="139" t="s">
        <v>45</v>
      </c>
      <c r="P410" s="140">
        <f>O410*H410</f>
        <v>0</v>
      </c>
      <c r="Q410" s="140">
        <v>0</v>
      </c>
      <c r="R410" s="140">
        <f>Q410*H410</f>
        <v>0</v>
      </c>
      <c r="S410" s="140">
        <v>0</v>
      </c>
      <c r="T410" s="141">
        <f>S410*H410</f>
        <v>0</v>
      </c>
      <c r="AR410" s="142" t="s">
        <v>134</v>
      </c>
      <c r="AT410" s="142" t="s">
        <v>129</v>
      </c>
      <c r="AU410" s="142" t="s">
        <v>90</v>
      </c>
      <c r="AY410" s="16" t="s">
        <v>127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88</v>
      </c>
      <c r="BK410" s="143">
        <f>ROUND(I410*H410,2)</f>
        <v>0</v>
      </c>
      <c r="BL410" s="16" t="s">
        <v>134</v>
      </c>
      <c r="BM410" s="142" t="s">
        <v>434</v>
      </c>
    </row>
    <row r="411" spans="2:65" s="1" customFormat="1" ht="19.5">
      <c r="B411" s="31"/>
      <c r="D411" s="144" t="s">
        <v>136</v>
      </c>
      <c r="F411" s="145" t="s">
        <v>435</v>
      </c>
      <c r="I411" s="146"/>
      <c r="L411" s="31"/>
      <c r="M411" s="147"/>
      <c r="T411" s="55"/>
      <c r="AT411" s="16" t="s">
        <v>136</v>
      </c>
      <c r="AU411" s="16" t="s">
        <v>90</v>
      </c>
    </row>
    <row r="412" spans="2:65" s="1" customFormat="1" ht="11.25">
      <c r="B412" s="31"/>
      <c r="D412" s="161" t="s">
        <v>146</v>
      </c>
      <c r="F412" s="162" t="s">
        <v>436</v>
      </c>
      <c r="I412" s="146"/>
      <c r="L412" s="31"/>
      <c r="M412" s="147"/>
      <c r="T412" s="55"/>
      <c r="AT412" s="16" t="s">
        <v>146</v>
      </c>
      <c r="AU412" s="16" t="s">
        <v>90</v>
      </c>
    </row>
    <row r="413" spans="2:65" s="12" customFormat="1" ht="11.25">
      <c r="B413" s="148"/>
      <c r="D413" s="144" t="s">
        <v>137</v>
      </c>
      <c r="E413" s="149" t="s">
        <v>1</v>
      </c>
      <c r="F413" s="150" t="s">
        <v>415</v>
      </c>
      <c r="H413" s="149" t="s">
        <v>1</v>
      </c>
      <c r="I413" s="151"/>
      <c r="L413" s="148"/>
      <c r="M413" s="152"/>
      <c r="T413" s="153"/>
      <c r="AT413" s="149" t="s">
        <v>137</v>
      </c>
      <c r="AU413" s="149" t="s">
        <v>90</v>
      </c>
      <c r="AV413" s="12" t="s">
        <v>88</v>
      </c>
      <c r="AW413" s="12" t="s">
        <v>36</v>
      </c>
      <c r="AX413" s="12" t="s">
        <v>80</v>
      </c>
      <c r="AY413" s="149" t="s">
        <v>127</v>
      </c>
    </row>
    <row r="414" spans="2:65" s="12" customFormat="1" ht="11.25">
      <c r="B414" s="148"/>
      <c r="D414" s="144" t="s">
        <v>137</v>
      </c>
      <c r="E414" s="149" t="s">
        <v>1</v>
      </c>
      <c r="F414" s="150" t="s">
        <v>416</v>
      </c>
      <c r="H414" s="149" t="s">
        <v>1</v>
      </c>
      <c r="I414" s="151"/>
      <c r="L414" s="148"/>
      <c r="M414" s="152"/>
      <c r="T414" s="153"/>
      <c r="AT414" s="149" t="s">
        <v>137</v>
      </c>
      <c r="AU414" s="149" t="s">
        <v>90</v>
      </c>
      <c r="AV414" s="12" t="s">
        <v>88</v>
      </c>
      <c r="AW414" s="12" t="s">
        <v>36</v>
      </c>
      <c r="AX414" s="12" t="s">
        <v>80</v>
      </c>
      <c r="AY414" s="149" t="s">
        <v>127</v>
      </c>
    </row>
    <row r="415" spans="2:65" s="13" customFormat="1" ht="11.25">
      <c r="B415" s="154"/>
      <c r="D415" s="144" t="s">
        <v>137</v>
      </c>
      <c r="E415" s="155" t="s">
        <v>1</v>
      </c>
      <c r="F415" s="156" t="s">
        <v>428</v>
      </c>
      <c r="H415" s="157">
        <v>1.4530000000000001</v>
      </c>
      <c r="I415" s="158"/>
      <c r="L415" s="154"/>
      <c r="M415" s="159"/>
      <c r="T415" s="160"/>
      <c r="AT415" s="155" t="s">
        <v>137</v>
      </c>
      <c r="AU415" s="155" t="s">
        <v>90</v>
      </c>
      <c r="AV415" s="13" t="s">
        <v>90</v>
      </c>
      <c r="AW415" s="13" t="s">
        <v>36</v>
      </c>
      <c r="AX415" s="13" t="s">
        <v>80</v>
      </c>
      <c r="AY415" s="155" t="s">
        <v>127</v>
      </c>
    </row>
    <row r="416" spans="2:65" s="12" customFormat="1" ht="11.25">
      <c r="B416" s="148"/>
      <c r="D416" s="144" t="s">
        <v>137</v>
      </c>
      <c r="E416" s="149" t="s">
        <v>1</v>
      </c>
      <c r="F416" s="150" t="s">
        <v>418</v>
      </c>
      <c r="H416" s="149" t="s">
        <v>1</v>
      </c>
      <c r="I416" s="151"/>
      <c r="L416" s="148"/>
      <c r="M416" s="152"/>
      <c r="T416" s="153"/>
      <c r="AT416" s="149" t="s">
        <v>137</v>
      </c>
      <c r="AU416" s="149" t="s">
        <v>90</v>
      </c>
      <c r="AV416" s="12" t="s">
        <v>88</v>
      </c>
      <c r="AW416" s="12" t="s">
        <v>36</v>
      </c>
      <c r="AX416" s="12" t="s">
        <v>80</v>
      </c>
      <c r="AY416" s="149" t="s">
        <v>127</v>
      </c>
    </row>
    <row r="417" spans="2:65" s="13" customFormat="1" ht="11.25">
      <c r="B417" s="154"/>
      <c r="D417" s="144" t="s">
        <v>137</v>
      </c>
      <c r="E417" s="155" t="s">
        <v>1</v>
      </c>
      <c r="F417" s="156" t="s">
        <v>429</v>
      </c>
      <c r="H417" s="157">
        <v>1.26</v>
      </c>
      <c r="I417" s="158"/>
      <c r="L417" s="154"/>
      <c r="M417" s="159"/>
      <c r="T417" s="160"/>
      <c r="AT417" s="155" t="s">
        <v>137</v>
      </c>
      <c r="AU417" s="155" t="s">
        <v>90</v>
      </c>
      <c r="AV417" s="13" t="s">
        <v>90</v>
      </c>
      <c r="AW417" s="13" t="s">
        <v>36</v>
      </c>
      <c r="AX417" s="13" t="s">
        <v>80</v>
      </c>
      <c r="AY417" s="155" t="s">
        <v>127</v>
      </c>
    </row>
    <row r="418" spans="2:65" s="12" customFormat="1" ht="11.25">
      <c r="B418" s="148"/>
      <c r="D418" s="144" t="s">
        <v>137</v>
      </c>
      <c r="E418" s="149" t="s">
        <v>1</v>
      </c>
      <c r="F418" s="150" t="s">
        <v>420</v>
      </c>
      <c r="H418" s="149" t="s">
        <v>1</v>
      </c>
      <c r="I418" s="151"/>
      <c r="L418" s="148"/>
      <c r="M418" s="152"/>
      <c r="T418" s="153"/>
      <c r="AT418" s="149" t="s">
        <v>137</v>
      </c>
      <c r="AU418" s="149" t="s">
        <v>90</v>
      </c>
      <c r="AV418" s="12" t="s">
        <v>88</v>
      </c>
      <c r="AW418" s="12" t="s">
        <v>36</v>
      </c>
      <c r="AX418" s="12" t="s">
        <v>80</v>
      </c>
      <c r="AY418" s="149" t="s">
        <v>127</v>
      </c>
    </row>
    <row r="419" spans="2:65" s="13" customFormat="1" ht="11.25">
      <c r="B419" s="154"/>
      <c r="D419" s="144" t="s">
        <v>137</v>
      </c>
      <c r="E419" s="155" t="s">
        <v>1</v>
      </c>
      <c r="F419" s="156" t="s">
        <v>430</v>
      </c>
      <c r="H419" s="157">
        <v>1.5</v>
      </c>
      <c r="I419" s="158"/>
      <c r="L419" s="154"/>
      <c r="M419" s="159"/>
      <c r="T419" s="160"/>
      <c r="AT419" s="155" t="s">
        <v>137</v>
      </c>
      <c r="AU419" s="155" t="s">
        <v>90</v>
      </c>
      <c r="AV419" s="13" t="s">
        <v>90</v>
      </c>
      <c r="AW419" s="13" t="s">
        <v>36</v>
      </c>
      <c r="AX419" s="13" t="s">
        <v>80</v>
      </c>
      <c r="AY419" s="155" t="s">
        <v>127</v>
      </c>
    </row>
    <row r="420" spans="2:65" s="14" customFormat="1" ht="11.25">
      <c r="B420" s="163"/>
      <c r="D420" s="144" t="s">
        <v>137</v>
      </c>
      <c r="E420" s="164" t="s">
        <v>1</v>
      </c>
      <c r="F420" s="165" t="s">
        <v>153</v>
      </c>
      <c r="H420" s="166">
        <v>4.2130000000000001</v>
      </c>
      <c r="I420" s="167"/>
      <c r="L420" s="163"/>
      <c r="M420" s="168"/>
      <c r="T420" s="169"/>
      <c r="AT420" s="164" t="s">
        <v>137</v>
      </c>
      <c r="AU420" s="164" t="s">
        <v>90</v>
      </c>
      <c r="AV420" s="14" t="s">
        <v>134</v>
      </c>
      <c r="AW420" s="14" t="s">
        <v>36</v>
      </c>
      <c r="AX420" s="14" t="s">
        <v>88</v>
      </c>
      <c r="AY420" s="164" t="s">
        <v>127</v>
      </c>
    </row>
    <row r="421" spans="2:65" s="11" customFormat="1" ht="22.9" customHeight="1">
      <c r="B421" s="119"/>
      <c r="D421" s="120" t="s">
        <v>79</v>
      </c>
      <c r="E421" s="129" t="s">
        <v>139</v>
      </c>
      <c r="F421" s="129" t="s">
        <v>437</v>
      </c>
      <c r="I421" s="122"/>
      <c r="J421" s="130">
        <f>BK421</f>
        <v>0</v>
      </c>
      <c r="L421" s="119"/>
      <c r="M421" s="124"/>
      <c r="P421" s="125">
        <f>SUM(P422:P518)</f>
        <v>0</v>
      </c>
      <c r="R421" s="125">
        <f>SUM(R422:R518)</f>
        <v>38.505968699999997</v>
      </c>
      <c r="T421" s="126">
        <f>SUM(T422:T518)</f>
        <v>0</v>
      </c>
      <c r="AR421" s="120" t="s">
        <v>88</v>
      </c>
      <c r="AT421" s="127" t="s">
        <v>79</v>
      </c>
      <c r="AU421" s="127" t="s">
        <v>88</v>
      </c>
      <c r="AY421" s="120" t="s">
        <v>127</v>
      </c>
      <c r="BK421" s="128">
        <f>SUM(BK422:BK518)</f>
        <v>0</v>
      </c>
    </row>
    <row r="422" spans="2:65" s="1" customFormat="1" ht="24.2" customHeight="1">
      <c r="B422" s="31"/>
      <c r="C422" s="131" t="s">
        <v>438</v>
      </c>
      <c r="D422" s="131" t="s">
        <v>129</v>
      </c>
      <c r="E422" s="132" t="s">
        <v>439</v>
      </c>
      <c r="F422" s="133" t="s">
        <v>440</v>
      </c>
      <c r="G422" s="134" t="s">
        <v>142</v>
      </c>
      <c r="H422" s="135">
        <v>605.17999999999995</v>
      </c>
      <c r="I422" s="136"/>
      <c r="J422" s="137">
        <f>ROUND(I422*H422,2)</f>
        <v>0</v>
      </c>
      <c r="K422" s="133" t="s">
        <v>143</v>
      </c>
      <c r="L422" s="31"/>
      <c r="M422" s="138" t="s">
        <v>1</v>
      </c>
      <c r="N422" s="139" t="s">
        <v>45</v>
      </c>
      <c r="P422" s="140">
        <f>O422*H422</f>
        <v>0</v>
      </c>
      <c r="Q422" s="140">
        <v>0</v>
      </c>
      <c r="R422" s="140">
        <f>Q422*H422</f>
        <v>0</v>
      </c>
      <c r="S422" s="140">
        <v>0</v>
      </c>
      <c r="T422" s="141">
        <f>S422*H422</f>
        <v>0</v>
      </c>
      <c r="AR422" s="142" t="s">
        <v>134</v>
      </c>
      <c r="AT422" s="142" t="s">
        <v>129</v>
      </c>
      <c r="AU422" s="142" t="s">
        <v>90</v>
      </c>
      <c r="AY422" s="16" t="s">
        <v>127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88</v>
      </c>
      <c r="BK422" s="143">
        <f>ROUND(I422*H422,2)</f>
        <v>0</v>
      </c>
      <c r="BL422" s="16" t="s">
        <v>134</v>
      </c>
      <c r="BM422" s="142" t="s">
        <v>441</v>
      </c>
    </row>
    <row r="423" spans="2:65" s="1" customFormat="1" ht="19.5">
      <c r="B423" s="31"/>
      <c r="D423" s="144" t="s">
        <v>136</v>
      </c>
      <c r="F423" s="145" t="s">
        <v>442</v>
      </c>
      <c r="I423" s="146"/>
      <c r="L423" s="31"/>
      <c r="M423" s="147"/>
      <c r="T423" s="55"/>
      <c r="AT423" s="16" t="s">
        <v>136</v>
      </c>
      <c r="AU423" s="16" t="s">
        <v>90</v>
      </c>
    </row>
    <row r="424" spans="2:65" s="1" customFormat="1" ht="11.25">
      <c r="B424" s="31"/>
      <c r="D424" s="161" t="s">
        <v>146</v>
      </c>
      <c r="F424" s="162" t="s">
        <v>443</v>
      </c>
      <c r="I424" s="146"/>
      <c r="L424" s="31"/>
      <c r="M424" s="147"/>
      <c r="T424" s="55"/>
      <c r="AT424" s="16" t="s">
        <v>146</v>
      </c>
      <c r="AU424" s="16" t="s">
        <v>90</v>
      </c>
    </row>
    <row r="425" spans="2:65" s="12" customFormat="1" ht="11.25">
      <c r="B425" s="148"/>
      <c r="D425" s="144" t="s">
        <v>137</v>
      </c>
      <c r="E425" s="149" t="s">
        <v>1</v>
      </c>
      <c r="F425" s="150" t="s">
        <v>174</v>
      </c>
      <c r="H425" s="149" t="s">
        <v>1</v>
      </c>
      <c r="I425" s="151"/>
      <c r="L425" s="148"/>
      <c r="M425" s="152"/>
      <c r="T425" s="153"/>
      <c r="AT425" s="149" t="s">
        <v>137</v>
      </c>
      <c r="AU425" s="149" t="s">
        <v>90</v>
      </c>
      <c r="AV425" s="12" t="s">
        <v>88</v>
      </c>
      <c r="AW425" s="12" t="s">
        <v>36</v>
      </c>
      <c r="AX425" s="12" t="s">
        <v>80</v>
      </c>
      <c r="AY425" s="149" t="s">
        <v>127</v>
      </c>
    </row>
    <row r="426" spans="2:65" s="12" customFormat="1" ht="11.25">
      <c r="B426" s="148"/>
      <c r="D426" s="144" t="s">
        <v>137</v>
      </c>
      <c r="E426" s="149" t="s">
        <v>1</v>
      </c>
      <c r="F426" s="150" t="s">
        <v>444</v>
      </c>
      <c r="H426" s="149" t="s">
        <v>1</v>
      </c>
      <c r="I426" s="151"/>
      <c r="L426" s="148"/>
      <c r="M426" s="152"/>
      <c r="T426" s="153"/>
      <c r="AT426" s="149" t="s">
        <v>137</v>
      </c>
      <c r="AU426" s="149" t="s">
        <v>90</v>
      </c>
      <c r="AV426" s="12" t="s">
        <v>88</v>
      </c>
      <c r="AW426" s="12" t="s">
        <v>36</v>
      </c>
      <c r="AX426" s="12" t="s">
        <v>80</v>
      </c>
      <c r="AY426" s="149" t="s">
        <v>127</v>
      </c>
    </row>
    <row r="427" spans="2:65" s="12" customFormat="1" ht="11.25">
      <c r="B427" s="148"/>
      <c r="D427" s="144" t="s">
        <v>137</v>
      </c>
      <c r="E427" s="149" t="s">
        <v>1</v>
      </c>
      <c r="F427" s="150" t="s">
        <v>149</v>
      </c>
      <c r="H427" s="149" t="s">
        <v>1</v>
      </c>
      <c r="I427" s="151"/>
      <c r="L427" s="148"/>
      <c r="M427" s="152"/>
      <c r="T427" s="153"/>
      <c r="AT427" s="149" t="s">
        <v>137</v>
      </c>
      <c r="AU427" s="149" t="s">
        <v>90</v>
      </c>
      <c r="AV427" s="12" t="s">
        <v>88</v>
      </c>
      <c r="AW427" s="12" t="s">
        <v>36</v>
      </c>
      <c r="AX427" s="12" t="s">
        <v>80</v>
      </c>
      <c r="AY427" s="149" t="s">
        <v>127</v>
      </c>
    </row>
    <row r="428" spans="2:65" s="13" customFormat="1" ht="11.25">
      <c r="B428" s="154"/>
      <c r="D428" s="144" t="s">
        <v>137</v>
      </c>
      <c r="E428" s="155" t="s">
        <v>1</v>
      </c>
      <c r="F428" s="156" t="s">
        <v>445</v>
      </c>
      <c r="H428" s="157">
        <v>14.41</v>
      </c>
      <c r="I428" s="158"/>
      <c r="L428" s="154"/>
      <c r="M428" s="159"/>
      <c r="T428" s="160"/>
      <c r="AT428" s="155" t="s">
        <v>137</v>
      </c>
      <c r="AU428" s="155" t="s">
        <v>90</v>
      </c>
      <c r="AV428" s="13" t="s">
        <v>90</v>
      </c>
      <c r="AW428" s="13" t="s">
        <v>36</v>
      </c>
      <c r="AX428" s="13" t="s">
        <v>80</v>
      </c>
      <c r="AY428" s="155" t="s">
        <v>127</v>
      </c>
    </row>
    <row r="429" spans="2:65" s="12" customFormat="1" ht="11.25">
      <c r="B429" s="148"/>
      <c r="D429" s="144" t="s">
        <v>137</v>
      </c>
      <c r="E429" s="149" t="s">
        <v>1</v>
      </c>
      <c r="F429" s="150" t="s">
        <v>151</v>
      </c>
      <c r="H429" s="149" t="s">
        <v>1</v>
      </c>
      <c r="I429" s="151"/>
      <c r="L429" s="148"/>
      <c r="M429" s="152"/>
      <c r="T429" s="153"/>
      <c r="AT429" s="149" t="s">
        <v>137</v>
      </c>
      <c r="AU429" s="149" t="s">
        <v>90</v>
      </c>
      <c r="AV429" s="12" t="s">
        <v>88</v>
      </c>
      <c r="AW429" s="12" t="s">
        <v>36</v>
      </c>
      <c r="AX429" s="12" t="s">
        <v>80</v>
      </c>
      <c r="AY429" s="149" t="s">
        <v>127</v>
      </c>
    </row>
    <row r="430" spans="2:65" s="13" customFormat="1" ht="11.25">
      <c r="B430" s="154"/>
      <c r="D430" s="144" t="s">
        <v>137</v>
      </c>
      <c r="E430" s="155" t="s">
        <v>1</v>
      </c>
      <c r="F430" s="156" t="s">
        <v>446</v>
      </c>
      <c r="H430" s="157">
        <v>1.6</v>
      </c>
      <c r="I430" s="158"/>
      <c r="L430" s="154"/>
      <c r="M430" s="159"/>
      <c r="T430" s="160"/>
      <c r="AT430" s="155" t="s">
        <v>137</v>
      </c>
      <c r="AU430" s="155" t="s">
        <v>90</v>
      </c>
      <c r="AV430" s="13" t="s">
        <v>90</v>
      </c>
      <c r="AW430" s="13" t="s">
        <v>36</v>
      </c>
      <c r="AX430" s="13" t="s">
        <v>80</v>
      </c>
      <c r="AY430" s="155" t="s">
        <v>127</v>
      </c>
    </row>
    <row r="431" spans="2:65" s="12" customFormat="1" ht="11.25">
      <c r="B431" s="148"/>
      <c r="D431" s="144" t="s">
        <v>137</v>
      </c>
      <c r="E431" s="149" t="s">
        <v>1</v>
      </c>
      <c r="F431" s="150" t="s">
        <v>447</v>
      </c>
      <c r="H431" s="149" t="s">
        <v>1</v>
      </c>
      <c r="I431" s="151"/>
      <c r="L431" s="148"/>
      <c r="M431" s="152"/>
      <c r="T431" s="153"/>
      <c r="AT431" s="149" t="s">
        <v>137</v>
      </c>
      <c r="AU431" s="149" t="s">
        <v>90</v>
      </c>
      <c r="AV431" s="12" t="s">
        <v>88</v>
      </c>
      <c r="AW431" s="12" t="s">
        <v>36</v>
      </c>
      <c r="AX431" s="12" t="s">
        <v>80</v>
      </c>
      <c r="AY431" s="149" t="s">
        <v>127</v>
      </c>
    </row>
    <row r="432" spans="2:65" s="12" customFormat="1" ht="11.25">
      <c r="B432" s="148"/>
      <c r="D432" s="144" t="s">
        <v>137</v>
      </c>
      <c r="E432" s="149" t="s">
        <v>1</v>
      </c>
      <c r="F432" s="150" t="s">
        <v>166</v>
      </c>
      <c r="H432" s="149" t="s">
        <v>1</v>
      </c>
      <c r="I432" s="151"/>
      <c r="L432" s="148"/>
      <c r="M432" s="152"/>
      <c r="T432" s="153"/>
      <c r="AT432" s="149" t="s">
        <v>137</v>
      </c>
      <c r="AU432" s="149" t="s">
        <v>90</v>
      </c>
      <c r="AV432" s="12" t="s">
        <v>88</v>
      </c>
      <c r="AW432" s="12" t="s">
        <v>36</v>
      </c>
      <c r="AX432" s="12" t="s">
        <v>80</v>
      </c>
      <c r="AY432" s="149" t="s">
        <v>127</v>
      </c>
    </row>
    <row r="433" spans="2:65" s="13" customFormat="1" ht="11.25">
      <c r="B433" s="154"/>
      <c r="D433" s="144" t="s">
        <v>137</v>
      </c>
      <c r="E433" s="155" t="s">
        <v>1</v>
      </c>
      <c r="F433" s="156" t="s">
        <v>175</v>
      </c>
      <c r="H433" s="157">
        <v>468.93</v>
      </c>
      <c r="I433" s="158"/>
      <c r="L433" s="154"/>
      <c r="M433" s="159"/>
      <c r="T433" s="160"/>
      <c r="AT433" s="155" t="s">
        <v>137</v>
      </c>
      <c r="AU433" s="155" t="s">
        <v>90</v>
      </c>
      <c r="AV433" s="13" t="s">
        <v>90</v>
      </c>
      <c r="AW433" s="13" t="s">
        <v>36</v>
      </c>
      <c r="AX433" s="13" t="s">
        <v>80</v>
      </c>
      <c r="AY433" s="155" t="s">
        <v>127</v>
      </c>
    </row>
    <row r="434" spans="2:65" s="12" customFormat="1" ht="11.25">
      <c r="B434" s="148"/>
      <c r="D434" s="144" t="s">
        <v>137</v>
      </c>
      <c r="E434" s="149" t="s">
        <v>1</v>
      </c>
      <c r="F434" s="150" t="s">
        <v>151</v>
      </c>
      <c r="H434" s="149" t="s">
        <v>1</v>
      </c>
      <c r="I434" s="151"/>
      <c r="L434" s="148"/>
      <c r="M434" s="152"/>
      <c r="T434" s="153"/>
      <c r="AT434" s="149" t="s">
        <v>137</v>
      </c>
      <c r="AU434" s="149" t="s">
        <v>90</v>
      </c>
      <c r="AV434" s="12" t="s">
        <v>88</v>
      </c>
      <c r="AW434" s="12" t="s">
        <v>36</v>
      </c>
      <c r="AX434" s="12" t="s">
        <v>80</v>
      </c>
      <c r="AY434" s="149" t="s">
        <v>127</v>
      </c>
    </row>
    <row r="435" spans="2:65" s="13" customFormat="1" ht="11.25">
      <c r="B435" s="154"/>
      <c r="D435" s="144" t="s">
        <v>137</v>
      </c>
      <c r="E435" s="155" t="s">
        <v>1</v>
      </c>
      <c r="F435" s="156" t="s">
        <v>176</v>
      </c>
      <c r="H435" s="157">
        <v>29.84</v>
      </c>
      <c r="I435" s="158"/>
      <c r="L435" s="154"/>
      <c r="M435" s="159"/>
      <c r="T435" s="160"/>
      <c r="AT435" s="155" t="s">
        <v>137</v>
      </c>
      <c r="AU435" s="155" t="s">
        <v>90</v>
      </c>
      <c r="AV435" s="13" t="s">
        <v>90</v>
      </c>
      <c r="AW435" s="13" t="s">
        <v>36</v>
      </c>
      <c r="AX435" s="13" t="s">
        <v>80</v>
      </c>
      <c r="AY435" s="155" t="s">
        <v>127</v>
      </c>
    </row>
    <row r="436" spans="2:65" s="12" customFormat="1" ht="11.25">
      <c r="B436" s="148"/>
      <c r="D436" s="144" t="s">
        <v>137</v>
      </c>
      <c r="E436" s="149" t="s">
        <v>1</v>
      </c>
      <c r="F436" s="150" t="s">
        <v>448</v>
      </c>
      <c r="H436" s="149" t="s">
        <v>1</v>
      </c>
      <c r="I436" s="151"/>
      <c r="L436" s="148"/>
      <c r="M436" s="152"/>
      <c r="T436" s="153"/>
      <c r="AT436" s="149" t="s">
        <v>137</v>
      </c>
      <c r="AU436" s="149" t="s">
        <v>90</v>
      </c>
      <c r="AV436" s="12" t="s">
        <v>88</v>
      </c>
      <c r="AW436" s="12" t="s">
        <v>36</v>
      </c>
      <c r="AX436" s="12" t="s">
        <v>80</v>
      </c>
      <c r="AY436" s="149" t="s">
        <v>127</v>
      </c>
    </row>
    <row r="437" spans="2:65" s="12" customFormat="1" ht="11.25">
      <c r="B437" s="148"/>
      <c r="D437" s="144" t="s">
        <v>137</v>
      </c>
      <c r="E437" s="149" t="s">
        <v>1</v>
      </c>
      <c r="F437" s="150" t="s">
        <v>149</v>
      </c>
      <c r="H437" s="149" t="s">
        <v>1</v>
      </c>
      <c r="I437" s="151"/>
      <c r="L437" s="148"/>
      <c r="M437" s="152"/>
      <c r="T437" s="153"/>
      <c r="AT437" s="149" t="s">
        <v>137</v>
      </c>
      <c r="AU437" s="149" t="s">
        <v>90</v>
      </c>
      <c r="AV437" s="12" t="s">
        <v>88</v>
      </c>
      <c r="AW437" s="12" t="s">
        <v>36</v>
      </c>
      <c r="AX437" s="12" t="s">
        <v>80</v>
      </c>
      <c r="AY437" s="149" t="s">
        <v>127</v>
      </c>
    </row>
    <row r="438" spans="2:65" s="13" customFormat="1" ht="11.25">
      <c r="B438" s="154"/>
      <c r="D438" s="144" t="s">
        <v>137</v>
      </c>
      <c r="E438" s="155" t="s">
        <v>1</v>
      </c>
      <c r="F438" s="156" t="s">
        <v>150</v>
      </c>
      <c r="H438" s="157">
        <v>86.4</v>
      </c>
      <c r="I438" s="158"/>
      <c r="L438" s="154"/>
      <c r="M438" s="159"/>
      <c r="T438" s="160"/>
      <c r="AT438" s="155" t="s">
        <v>137</v>
      </c>
      <c r="AU438" s="155" t="s">
        <v>90</v>
      </c>
      <c r="AV438" s="13" t="s">
        <v>90</v>
      </c>
      <c r="AW438" s="13" t="s">
        <v>36</v>
      </c>
      <c r="AX438" s="13" t="s">
        <v>80</v>
      </c>
      <c r="AY438" s="155" t="s">
        <v>127</v>
      </c>
    </row>
    <row r="439" spans="2:65" s="12" customFormat="1" ht="11.25">
      <c r="B439" s="148"/>
      <c r="D439" s="144" t="s">
        <v>137</v>
      </c>
      <c r="E439" s="149" t="s">
        <v>1</v>
      </c>
      <c r="F439" s="150" t="s">
        <v>151</v>
      </c>
      <c r="H439" s="149" t="s">
        <v>1</v>
      </c>
      <c r="I439" s="151"/>
      <c r="L439" s="148"/>
      <c r="M439" s="152"/>
      <c r="T439" s="153"/>
      <c r="AT439" s="149" t="s">
        <v>137</v>
      </c>
      <c r="AU439" s="149" t="s">
        <v>90</v>
      </c>
      <c r="AV439" s="12" t="s">
        <v>88</v>
      </c>
      <c r="AW439" s="12" t="s">
        <v>36</v>
      </c>
      <c r="AX439" s="12" t="s">
        <v>80</v>
      </c>
      <c r="AY439" s="149" t="s">
        <v>127</v>
      </c>
    </row>
    <row r="440" spans="2:65" s="13" customFormat="1" ht="11.25">
      <c r="B440" s="154"/>
      <c r="D440" s="144" t="s">
        <v>137</v>
      </c>
      <c r="E440" s="155" t="s">
        <v>1</v>
      </c>
      <c r="F440" s="156" t="s">
        <v>152</v>
      </c>
      <c r="H440" s="157">
        <v>4</v>
      </c>
      <c r="I440" s="158"/>
      <c r="L440" s="154"/>
      <c r="M440" s="159"/>
      <c r="T440" s="160"/>
      <c r="AT440" s="155" t="s">
        <v>137</v>
      </c>
      <c r="AU440" s="155" t="s">
        <v>90</v>
      </c>
      <c r="AV440" s="13" t="s">
        <v>90</v>
      </c>
      <c r="AW440" s="13" t="s">
        <v>36</v>
      </c>
      <c r="AX440" s="13" t="s">
        <v>80</v>
      </c>
      <c r="AY440" s="155" t="s">
        <v>127</v>
      </c>
    </row>
    <row r="441" spans="2:65" s="14" customFormat="1" ht="11.25">
      <c r="B441" s="163"/>
      <c r="D441" s="144" t="s">
        <v>137</v>
      </c>
      <c r="E441" s="164" t="s">
        <v>1</v>
      </c>
      <c r="F441" s="165" t="s">
        <v>153</v>
      </c>
      <c r="H441" s="166">
        <v>605.17999999999995</v>
      </c>
      <c r="I441" s="167"/>
      <c r="L441" s="163"/>
      <c r="M441" s="168"/>
      <c r="T441" s="169"/>
      <c r="AT441" s="164" t="s">
        <v>137</v>
      </c>
      <c r="AU441" s="164" t="s">
        <v>90</v>
      </c>
      <c r="AV441" s="14" t="s">
        <v>134</v>
      </c>
      <c r="AW441" s="14" t="s">
        <v>36</v>
      </c>
      <c r="AX441" s="14" t="s">
        <v>88</v>
      </c>
      <c r="AY441" s="164" t="s">
        <v>127</v>
      </c>
    </row>
    <row r="442" spans="2:65" s="1" customFormat="1" ht="24.2" customHeight="1">
      <c r="B442" s="31"/>
      <c r="C442" s="131" t="s">
        <v>449</v>
      </c>
      <c r="D442" s="131" t="s">
        <v>129</v>
      </c>
      <c r="E442" s="132" t="s">
        <v>450</v>
      </c>
      <c r="F442" s="133" t="s">
        <v>451</v>
      </c>
      <c r="G442" s="134" t="s">
        <v>142</v>
      </c>
      <c r="H442" s="135">
        <v>16.010000000000002</v>
      </c>
      <c r="I442" s="136"/>
      <c r="J442" s="137">
        <f>ROUND(I442*H442,2)</f>
        <v>0</v>
      </c>
      <c r="K442" s="133" t="s">
        <v>143</v>
      </c>
      <c r="L442" s="31"/>
      <c r="M442" s="138" t="s">
        <v>1</v>
      </c>
      <c r="N442" s="139" t="s">
        <v>45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134</v>
      </c>
      <c r="AT442" s="142" t="s">
        <v>129</v>
      </c>
      <c r="AU442" s="142" t="s">
        <v>90</v>
      </c>
      <c r="AY442" s="16" t="s">
        <v>127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88</v>
      </c>
      <c r="BK442" s="143">
        <f>ROUND(I442*H442,2)</f>
        <v>0</v>
      </c>
      <c r="BL442" s="16" t="s">
        <v>134</v>
      </c>
      <c r="BM442" s="142" t="s">
        <v>452</v>
      </c>
    </row>
    <row r="443" spans="2:65" s="1" customFormat="1" ht="29.25">
      <c r="B443" s="31"/>
      <c r="D443" s="144" t="s">
        <v>136</v>
      </c>
      <c r="F443" s="145" t="s">
        <v>453</v>
      </c>
      <c r="I443" s="146"/>
      <c r="L443" s="31"/>
      <c r="M443" s="147"/>
      <c r="T443" s="55"/>
      <c r="AT443" s="16" t="s">
        <v>136</v>
      </c>
      <c r="AU443" s="16" t="s">
        <v>90</v>
      </c>
    </row>
    <row r="444" spans="2:65" s="1" customFormat="1" ht="11.25">
      <c r="B444" s="31"/>
      <c r="D444" s="161" t="s">
        <v>146</v>
      </c>
      <c r="F444" s="162" t="s">
        <v>454</v>
      </c>
      <c r="I444" s="146"/>
      <c r="L444" s="31"/>
      <c r="M444" s="147"/>
      <c r="T444" s="55"/>
      <c r="AT444" s="16" t="s">
        <v>146</v>
      </c>
      <c r="AU444" s="16" t="s">
        <v>90</v>
      </c>
    </row>
    <row r="445" spans="2:65" s="12" customFormat="1" ht="11.25">
      <c r="B445" s="148"/>
      <c r="D445" s="144" t="s">
        <v>137</v>
      </c>
      <c r="E445" s="149" t="s">
        <v>1</v>
      </c>
      <c r="F445" s="150" t="s">
        <v>148</v>
      </c>
      <c r="H445" s="149" t="s">
        <v>1</v>
      </c>
      <c r="I445" s="151"/>
      <c r="L445" s="148"/>
      <c r="M445" s="152"/>
      <c r="T445" s="153"/>
      <c r="AT445" s="149" t="s">
        <v>137</v>
      </c>
      <c r="AU445" s="149" t="s">
        <v>90</v>
      </c>
      <c r="AV445" s="12" t="s">
        <v>88</v>
      </c>
      <c r="AW445" s="12" t="s">
        <v>36</v>
      </c>
      <c r="AX445" s="12" t="s">
        <v>80</v>
      </c>
      <c r="AY445" s="149" t="s">
        <v>127</v>
      </c>
    </row>
    <row r="446" spans="2:65" s="12" customFormat="1" ht="11.25">
      <c r="B446" s="148"/>
      <c r="D446" s="144" t="s">
        <v>137</v>
      </c>
      <c r="E446" s="149" t="s">
        <v>1</v>
      </c>
      <c r="F446" s="150" t="s">
        <v>149</v>
      </c>
      <c r="H446" s="149" t="s">
        <v>1</v>
      </c>
      <c r="I446" s="151"/>
      <c r="L446" s="148"/>
      <c r="M446" s="152"/>
      <c r="T446" s="153"/>
      <c r="AT446" s="149" t="s">
        <v>137</v>
      </c>
      <c r="AU446" s="149" t="s">
        <v>90</v>
      </c>
      <c r="AV446" s="12" t="s">
        <v>88</v>
      </c>
      <c r="AW446" s="12" t="s">
        <v>36</v>
      </c>
      <c r="AX446" s="12" t="s">
        <v>80</v>
      </c>
      <c r="AY446" s="149" t="s">
        <v>127</v>
      </c>
    </row>
    <row r="447" spans="2:65" s="13" customFormat="1" ht="11.25">
      <c r="B447" s="154"/>
      <c r="D447" s="144" t="s">
        <v>137</v>
      </c>
      <c r="E447" s="155" t="s">
        <v>1</v>
      </c>
      <c r="F447" s="156" t="s">
        <v>445</v>
      </c>
      <c r="H447" s="157">
        <v>14.41</v>
      </c>
      <c r="I447" s="158"/>
      <c r="L447" s="154"/>
      <c r="M447" s="159"/>
      <c r="T447" s="160"/>
      <c r="AT447" s="155" t="s">
        <v>137</v>
      </c>
      <c r="AU447" s="155" t="s">
        <v>90</v>
      </c>
      <c r="AV447" s="13" t="s">
        <v>90</v>
      </c>
      <c r="AW447" s="13" t="s">
        <v>36</v>
      </c>
      <c r="AX447" s="13" t="s">
        <v>80</v>
      </c>
      <c r="AY447" s="155" t="s">
        <v>127</v>
      </c>
    </row>
    <row r="448" spans="2:65" s="12" customFormat="1" ht="11.25">
      <c r="B448" s="148"/>
      <c r="D448" s="144" t="s">
        <v>137</v>
      </c>
      <c r="E448" s="149" t="s">
        <v>1</v>
      </c>
      <c r="F448" s="150" t="s">
        <v>151</v>
      </c>
      <c r="H448" s="149" t="s">
        <v>1</v>
      </c>
      <c r="I448" s="151"/>
      <c r="L448" s="148"/>
      <c r="M448" s="152"/>
      <c r="T448" s="153"/>
      <c r="AT448" s="149" t="s">
        <v>137</v>
      </c>
      <c r="AU448" s="149" t="s">
        <v>90</v>
      </c>
      <c r="AV448" s="12" t="s">
        <v>88</v>
      </c>
      <c r="AW448" s="12" t="s">
        <v>36</v>
      </c>
      <c r="AX448" s="12" t="s">
        <v>80</v>
      </c>
      <c r="AY448" s="149" t="s">
        <v>127</v>
      </c>
    </row>
    <row r="449" spans="2:65" s="13" customFormat="1" ht="11.25">
      <c r="B449" s="154"/>
      <c r="D449" s="144" t="s">
        <v>137</v>
      </c>
      <c r="E449" s="155" t="s">
        <v>1</v>
      </c>
      <c r="F449" s="156" t="s">
        <v>446</v>
      </c>
      <c r="H449" s="157">
        <v>1.6</v>
      </c>
      <c r="I449" s="158"/>
      <c r="L449" s="154"/>
      <c r="M449" s="159"/>
      <c r="T449" s="160"/>
      <c r="AT449" s="155" t="s">
        <v>137</v>
      </c>
      <c r="AU449" s="155" t="s">
        <v>90</v>
      </c>
      <c r="AV449" s="13" t="s">
        <v>90</v>
      </c>
      <c r="AW449" s="13" t="s">
        <v>36</v>
      </c>
      <c r="AX449" s="13" t="s">
        <v>80</v>
      </c>
      <c r="AY449" s="155" t="s">
        <v>127</v>
      </c>
    </row>
    <row r="450" spans="2:65" s="14" customFormat="1" ht="11.25">
      <c r="B450" s="163"/>
      <c r="D450" s="144" t="s">
        <v>137</v>
      </c>
      <c r="E450" s="164" t="s">
        <v>1</v>
      </c>
      <c r="F450" s="165" t="s">
        <v>153</v>
      </c>
      <c r="H450" s="166">
        <v>16.010000000000002</v>
      </c>
      <c r="I450" s="167"/>
      <c r="L450" s="163"/>
      <c r="M450" s="168"/>
      <c r="T450" s="169"/>
      <c r="AT450" s="164" t="s">
        <v>137</v>
      </c>
      <c r="AU450" s="164" t="s">
        <v>90</v>
      </c>
      <c r="AV450" s="14" t="s">
        <v>134</v>
      </c>
      <c r="AW450" s="14" t="s">
        <v>36</v>
      </c>
      <c r="AX450" s="14" t="s">
        <v>88</v>
      </c>
      <c r="AY450" s="164" t="s">
        <v>127</v>
      </c>
    </row>
    <row r="451" spans="2:65" s="1" customFormat="1" ht="24.2" customHeight="1">
      <c r="B451" s="31"/>
      <c r="C451" s="131" t="s">
        <v>455</v>
      </c>
      <c r="D451" s="131" t="s">
        <v>129</v>
      </c>
      <c r="E451" s="132" t="s">
        <v>456</v>
      </c>
      <c r="F451" s="133" t="s">
        <v>457</v>
      </c>
      <c r="G451" s="134" t="s">
        <v>142</v>
      </c>
      <c r="H451" s="135">
        <v>498.77</v>
      </c>
      <c r="I451" s="136"/>
      <c r="J451" s="137">
        <f>ROUND(I451*H451,2)</f>
        <v>0</v>
      </c>
      <c r="K451" s="133" t="s">
        <v>143</v>
      </c>
      <c r="L451" s="31"/>
      <c r="M451" s="138" t="s">
        <v>1</v>
      </c>
      <c r="N451" s="139" t="s">
        <v>45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134</v>
      </c>
      <c r="AT451" s="142" t="s">
        <v>129</v>
      </c>
      <c r="AU451" s="142" t="s">
        <v>90</v>
      </c>
      <c r="AY451" s="16" t="s">
        <v>127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6" t="s">
        <v>88</v>
      </c>
      <c r="BK451" s="143">
        <f>ROUND(I451*H451,2)</f>
        <v>0</v>
      </c>
      <c r="BL451" s="16" t="s">
        <v>134</v>
      </c>
      <c r="BM451" s="142" t="s">
        <v>458</v>
      </c>
    </row>
    <row r="452" spans="2:65" s="1" customFormat="1" ht="29.25">
      <c r="B452" s="31"/>
      <c r="D452" s="144" t="s">
        <v>136</v>
      </c>
      <c r="F452" s="145" t="s">
        <v>459</v>
      </c>
      <c r="I452" s="146"/>
      <c r="L452" s="31"/>
      <c r="M452" s="147"/>
      <c r="T452" s="55"/>
      <c r="AT452" s="16" t="s">
        <v>136</v>
      </c>
      <c r="AU452" s="16" t="s">
        <v>90</v>
      </c>
    </row>
    <row r="453" spans="2:65" s="1" customFormat="1" ht="11.25">
      <c r="B453" s="31"/>
      <c r="D453" s="161" t="s">
        <v>146</v>
      </c>
      <c r="F453" s="162" t="s">
        <v>460</v>
      </c>
      <c r="I453" s="146"/>
      <c r="L453" s="31"/>
      <c r="M453" s="147"/>
      <c r="T453" s="55"/>
      <c r="AT453" s="16" t="s">
        <v>146</v>
      </c>
      <c r="AU453" s="16" t="s">
        <v>90</v>
      </c>
    </row>
    <row r="454" spans="2:65" s="12" customFormat="1" ht="11.25">
      <c r="B454" s="148"/>
      <c r="D454" s="144" t="s">
        <v>137</v>
      </c>
      <c r="E454" s="149" t="s">
        <v>1</v>
      </c>
      <c r="F454" s="150" t="s">
        <v>174</v>
      </c>
      <c r="H454" s="149" t="s">
        <v>1</v>
      </c>
      <c r="I454" s="151"/>
      <c r="L454" s="148"/>
      <c r="M454" s="152"/>
      <c r="T454" s="153"/>
      <c r="AT454" s="149" t="s">
        <v>137</v>
      </c>
      <c r="AU454" s="149" t="s">
        <v>90</v>
      </c>
      <c r="AV454" s="12" t="s">
        <v>88</v>
      </c>
      <c r="AW454" s="12" t="s">
        <v>36</v>
      </c>
      <c r="AX454" s="12" t="s">
        <v>80</v>
      </c>
      <c r="AY454" s="149" t="s">
        <v>127</v>
      </c>
    </row>
    <row r="455" spans="2:65" s="12" customFormat="1" ht="11.25">
      <c r="B455" s="148"/>
      <c r="D455" s="144" t="s">
        <v>137</v>
      </c>
      <c r="E455" s="149" t="s">
        <v>1</v>
      </c>
      <c r="F455" s="150" t="s">
        <v>166</v>
      </c>
      <c r="H455" s="149" t="s">
        <v>1</v>
      </c>
      <c r="I455" s="151"/>
      <c r="L455" s="148"/>
      <c r="M455" s="152"/>
      <c r="T455" s="153"/>
      <c r="AT455" s="149" t="s">
        <v>137</v>
      </c>
      <c r="AU455" s="149" t="s">
        <v>90</v>
      </c>
      <c r="AV455" s="12" t="s">
        <v>88</v>
      </c>
      <c r="AW455" s="12" t="s">
        <v>36</v>
      </c>
      <c r="AX455" s="12" t="s">
        <v>80</v>
      </c>
      <c r="AY455" s="149" t="s">
        <v>127</v>
      </c>
    </row>
    <row r="456" spans="2:65" s="13" customFormat="1" ht="11.25">
      <c r="B456" s="154"/>
      <c r="D456" s="144" t="s">
        <v>137</v>
      </c>
      <c r="E456" s="155" t="s">
        <v>1</v>
      </c>
      <c r="F456" s="156" t="s">
        <v>175</v>
      </c>
      <c r="H456" s="157">
        <v>468.93</v>
      </c>
      <c r="I456" s="158"/>
      <c r="L456" s="154"/>
      <c r="M456" s="159"/>
      <c r="T456" s="160"/>
      <c r="AT456" s="155" t="s">
        <v>137</v>
      </c>
      <c r="AU456" s="155" t="s">
        <v>90</v>
      </c>
      <c r="AV456" s="13" t="s">
        <v>90</v>
      </c>
      <c r="AW456" s="13" t="s">
        <v>36</v>
      </c>
      <c r="AX456" s="13" t="s">
        <v>80</v>
      </c>
      <c r="AY456" s="155" t="s">
        <v>127</v>
      </c>
    </row>
    <row r="457" spans="2:65" s="12" customFormat="1" ht="11.25">
      <c r="B457" s="148"/>
      <c r="D457" s="144" t="s">
        <v>137</v>
      </c>
      <c r="E457" s="149" t="s">
        <v>1</v>
      </c>
      <c r="F457" s="150" t="s">
        <v>151</v>
      </c>
      <c r="H457" s="149" t="s">
        <v>1</v>
      </c>
      <c r="I457" s="151"/>
      <c r="L457" s="148"/>
      <c r="M457" s="152"/>
      <c r="T457" s="153"/>
      <c r="AT457" s="149" t="s">
        <v>137</v>
      </c>
      <c r="AU457" s="149" t="s">
        <v>90</v>
      </c>
      <c r="AV457" s="12" t="s">
        <v>88</v>
      </c>
      <c r="AW457" s="12" t="s">
        <v>36</v>
      </c>
      <c r="AX457" s="12" t="s">
        <v>80</v>
      </c>
      <c r="AY457" s="149" t="s">
        <v>127</v>
      </c>
    </row>
    <row r="458" spans="2:65" s="13" customFormat="1" ht="11.25">
      <c r="B458" s="154"/>
      <c r="D458" s="144" t="s">
        <v>137</v>
      </c>
      <c r="E458" s="155" t="s">
        <v>1</v>
      </c>
      <c r="F458" s="156" t="s">
        <v>176</v>
      </c>
      <c r="H458" s="157">
        <v>29.84</v>
      </c>
      <c r="I458" s="158"/>
      <c r="L458" s="154"/>
      <c r="M458" s="159"/>
      <c r="T458" s="160"/>
      <c r="AT458" s="155" t="s">
        <v>137</v>
      </c>
      <c r="AU458" s="155" t="s">
        <v>90</v>
      </c>
      <c r="AV458" s="13" t="s">
        <v>90</v>
      </c>
      <c r="AW458" s="13" t="s">
        <v>36</v>
      </c>
      <c r="AX458" s="13" t="s">
        <v>80</v>
      </c>
      <c r="AY458" s="155" t="s">
        <v>127</v>
      </c>
    </row>
    <row r="459" spans="2:65" s="14" customFormat="1" ht="11.25">
      <c r="B459" s="163"/>
      <c r="D459" s="144" t="s">
        <v>137</v>
      </c>
      <c r="E459" s="164" t="s">
        <v>1</v>
      </c>
      <c r="F459" s="165" t="s">
        <v>153</v>
      </c>
      <c r="H459" s="166">
        <v>498.77</v>
      </c>
      <c r="I459" s="167"/>
      <c r="L459" s="163"/>
      <c r="M459" s="168"/>
      <c r="T459" s="169"/>
      <c r="AT459" s="164" t="s">
        <v>137</v>
      </c>
      <c r="AU459" s="164" t="s">
        <v>90</v>
      </c>
      <c r="AV459" s="14" t="s">
        <v>134</v>
      </c>
      <c r="AW459" s="14" t="s">
        <v>36</v>
      </c>
      <c r="AX459" s="14" t="s">
        <v>88</v>
      </c>
      <c r="AY459" s="164" t="s">
        <v>127</v>
      </c>
    </row>
    <row r="460" spans="2:65" s="1" customFormat="1" ht="24.2" customHeight="1">
      <c r="B460" s="31"/>
      <c r="C460" s="131" t="s">
        <v>461</v>
      </c>
      <c r="D460" s="131" t="s">
        <v>129</v>
      </c>
      <c r="E460" s="132" t="s">
        <v>462</v>
      </c>
      <c r="F460" s="133" t="s">
        <v>463</v>
      </c>
      <c r="G460" s="134" t="s">
        <v>142</v>
      </c>
      <c r="H460" s="135">
        <v>275.47000000000003</v>
      </c>
      <c r="I460" s="136"/>
      <c r="J460" s="137">
        <f>ROUND(I460*H460,2)</f>
        <v>0</v>
      </c>
      <c r="K460" s="133" t="s">
        <v>143</v>
      </c>
      <c r="L460" s="31"/>
      <c r="M460" s="138" t="s">
        <v>1</v>
      </c>
      <c r="N460" s="139" t="s">
        <v>45</v>
      </c>
      <c r="P460" s="140">
        <f>O460*H460</f>
        <v>0</v>
      </c>
      <c r="Q460" s="140">
        <v>6.0099999999999997E-3</v>
      </c>
      <c r="R460" s="140">
        <f>Q460*H460</f>
        <v>1.6555747000000001</v>
      </c>
      <c r="S460" s="140">
        <v>0</v>
      </c>
      <c r="T460" s="141">
        <f>S460*H460</f>
        <v>0</v>
      </c>
      <c r="AR460" s="142" t="s">
        <v>134</v>
      </c>
      <c r="AT460" s="142" t="s">
        <v>129</v>
      </c>
      <c r="AU460" s="142" t="s">
        <v>90</v>
      </c>
      <c r="AY460" s="16" t="s">
        <v>127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6" t="s">
        <v>88</v>
      </c>
      <c r="BK460" s="143">
        <f>ROUND(I460*H460,2)</f>
        <v>0</v>
      </c>
      <c r="BL460" s="16" t="s">
        <v>134</v>
      </c>
      <c r="BM460" s="142" t="s">
        <v>464</v>
      </c>
    </row>
    <row r="461" spans="2:65" s="1" customFormat="1" ht="19.5">
      <c r="B461" s="31"/>
      <c r="D461" s="144" t="s">
        <v>136</v>
      </c>
      <c r="F461" s="145" t="s">
        <v>465</v>
      </c>
      <c r="I461" s="146"/>
      <c r="L461" s="31"/>
      <c r="M461" s="147"/>
      <c r="T461" s="55"/>
      <c r="AT461" s="16" t="s">
        <v>136</v>
      </c>
      <c r="AU461" s="16" t="s">
        <v>90</v>
      </c>
    </row>
    <row r="462" spans="2:65" s="1" customFormat="1" ht="11.25">
      <c r="B462" s="31"/>
      <c r="D462" s="161" t="s">
        <v>146</v>
      </c>
      <c r="F462" s="162" t="s">
        <v>466</v>
      </c>
      <c r="I462" s="146"/>
      <c r="L462" s="31"/>
      <c r="M462" s="147"/>
      <c r="T462" s="55"/>
      <c r="AT462" s="16" t="s">
        <v>146</v>
      </c>
      <c r="AU462" s="16" t="s">
        <v>90</v>
      </c>
    </row>
    <row r="463" spans="2:65" s="12" customFormat="1" ht="11.25">
      <c r="B463" s="148"/>
      <c r="D463" s="144" t="s">
        <v>137</v>
      </c>
      <c r="E463" s="149" t="s">
        <v>1</v>
      </c>
      <c r="F463" s="150" t="s">
        <v>174</v>
      </c>
      <c r="H463" s="149" t="s">
        <v>1</v>
      </c>
      <c r="I463" s="151"/>
      <c r="L463" s="148"/>
      <c r="M463" s="152"/>
      <c r="T463" s="153"/>
      <c r="AT463" s="149" t="s">
        <v>137</v>
      </c>
      <c r="AU463" s="149" t="s">
        <v>90</v>
      </c>
      <c r="AV463" s="12" t="s">
        <v>88</v>
      </c>
      <c r="AW463" s="12" t="s">
        <v>36</v>
      </c>
      <c r="AX463" s="12" t="s">
        <v>80</v>
      </c>
      <c r="AY463" s="149" t="s">
        <v>127</v>
      </c>
    </row>
    <row r="464" spans="2:65" s="12" customFormat="1" ht="11.25">
      <c r="B464" s="148"/>
      <c r="D464" s="144" t="s">
        <v>137</v>
      </c>
      <c r="E464" s="149" t="s">
        <v>1</v>
      </c>
      <c r="F464" s="150" t="s">
        <v>166</v>
      </c>
      <c r="H464" s="149" t="s">
        <v>1</v>
      </c>
      <c r="I464" s="151"/>
      <c r="L464" s="148"/>
      <c r="M464" s="152"/>
      <c r="T464" s="153"/>
      <c r="AT464" s="149" t="s">
        <v>137</v>
      </c>
      <c r="AU464" s="149" t="s">
        <v>90</v>
      </c>
      <c r="AV464" s="12" t="s">
        <v>88</v>
      </c>
      <c r="AW464" s="12" t="s">
        <v>36</v>
      </c>
      <c r="AX464" s="12" t="s">
        <v>80</v>
      </c>
      <c r="AY464" s="149" t="s">
        <v>127</v>
      </c>
    </row>
    <row r="465" spans="2:65" s="13" customFormat="1" ht="11.25">
      <c r="B465" s="154"/>
      <c r="D465" s="144" t="s">
        <v>137</v>
      </c>
      <c r="E465" s="155" t="s">
        <v>1</v>
      </c>
      <c r="F465" s="156" t="s">
        <v>467</v>
      </c>
      <c r="H465" s="157">
        <v>245.63</v>
      </c>
      <c r="I465" s="158"/>
      <c r="L465" s="154"/>
      <c r="M465" s="159"/>
      <c r="T465" s="160"/>
      <c r="AT465" s="155" t="s">
        <v>137</v>
      </c>
      <c r="AU465" s="155" t="s">
        <v>90</v>
      </c>
      <c r="AV465" s="13" t="s">
        <v>90</v>
      </c>
      <c r="AW465" s="13" t="s">
        <v>36</v>
      </c>
      <c r="AX465" s="13" t="s">
        <v>80</v>
      </c>
      <c r="AY465" s="155" t="s">
        <v>127</v>
      </c>
    </row>
    <row r="466" spans="2:65" s="12" customFormat="1" ht="11.25">
      <c r="B466" s="148"/>
      <c r="D466" s="144" t="s">
        <v>137</v>
      </c>
      <c r="E466" s="149" t="s">
        <v>1</v>
      </c>
      <c r="F466" s="150" t="s">
        <v>151</v>
      </c>
      <c r="H466" s="149" t="s">
        <v>1</v>
      </c>
      <c r="I466" s="151"/>
      <c r="L466" s="148"/>
      <c r="M466" s="152"/>
      <c r="T466" s="153"/>
      <c r="AT466" s="149" t="s">
        <v>137</v>
      </c>
      <c r="AU466" s="149" t="s">
        <v>90</v>
      </c>
      <c r="AV466" s="12" t="s">
        <v>88</v>
      </c>
      <c r="AW466" s="12" t="s">
        <v>36</v>
      </c>
      <c r="AX466" s="12" t="s">
        <v>80</v>
      </c>
      <c r="AY466" s="149" t="s">
        <v>127</v>
      </c>
    </row>
    <row r="467" spans="2:65" s="13" customFormat="1" ht="11.25">
      <c r="B467" s="154"/>
      <c r="D467" s="144" t="s">
        <v>137</v>
      </c>
      <c r="E467" s="155" t="s">
        <v>1</v>
      </c>
      <c r="F467" s="156" t="s">
        <v>176</v>
      </c>
      <c r="H467" s="157">
        <v>29.84</v>
      </c>
      <c r="I467" s="158"/>
      <c r="L467" s="154"/>
      <c r="M467" s="159"/>
      <c r="T467" s="160"/>
      <c r="AT467" s="155" t="s">
        <v>137</v>
      </c>
      <c r="AU467" s="155" t="s">
        <v>90</v>
      </c>
      <c r="AV467" s="13" t="s">
        <v>90</v>
      </c>
      <c r="AW467" s="13" t="s">
        <v>36</v>
      </c>
      <c r="AX467" s="13" t="s">
        <v>80</v>
      </c>
      <c r="AY467" s="155" t="s">
        <v>127</v>
      </c>
    </row>
    <row r="468" spans="2:65" s="14" customFormat="1" ht="11.25">
      <c r="B468" s="163"/>
      <c r="D468" s="144" t="s">
        <v>137</v>
      </c>
      <c r="E468" s="164" t="s">
        <v>1</v>
      </c>
      <c r="F468" s="165" t="s">
        <v>153</v>
      </c>
      <c r="H468" s="166">
        <v>275.46999999999997</v>
      </c>
      <c r="I468" s="167"/>
      <c r="L468" s="163"/>
      <c r="M468" s="168"/>
      <c r="T468" s="169"/>
      <c r="AT468" s="164" t="s">
        <v>137</v>
      </c>
      <c r="AU468" s="164" t="s">
        <v>90</v>
      </c>
      <c r="AV468" s="14" t="s">
        <v>134</v>
      </c>
      <c r="AW468" s="14" t="s">
        <v>36</v>
      </c>
      <c r="AX468" s="14" t="s">
        <v>88</v>
      </c>
      <c r="AY468" s="164" t="s">
        <v>127</v>
      </c>
    </row>
    <row r="469" spans="2:65" s="1" customFormat="1" ht="21.75" customHeight="1">
      <c r="B469" s="31"/>
      <c r="C469" s="131" t="s">
        <v>468</v>
      </c>
      <c r="D469" s="131" t="s">
        <v>129</v>
      </c>
      <c r="E469" s="132" t="s">
        <v>469</v>
      </c>
      <c r="F469" s="133" t="s">
        <v>470</v>
      </c>
      <c r="G469" s="134" t="s">
        <v>142</v>
      </c>
      <c r="H469" s="135">
        <v>1260</v>
      </c>
      <c r="I469" s="136"/>
      <c r="J469" s="137">
        <f>ROUND(I469*H469,2)</f>
        <v>0</v>
      </c>
      <c r="K469" s="133" t="s">
        <v>143</v>
      </c>
      <c r="L469" s="31"/>
      <c r="M469" s="138" t="s">
        <v>1</v>
      </c>
      <c r="N469" s="139" t="s">
        <v>45</v>
      </c>
      <c r="P469" s="140">
        <f>O469*H469</f>
        <v>0</v>
      </c>
      <c r="Q469" s="140">
        <v>0</v>
      </c>
      <c r="R469" s="140">
        <f>Q469*H469</f>
        <v>0</v>
      </c>
      <c r="S469" s="140">
        <v>0</v>
      </c>
      <c r="T469" s="141">
        <f>S469*H469</f>
        <v>0</v>
      </c>
      <c r="AR469" s="142" t="s">
        <v>134</v>
      </c>
      <c r="AT469" s="142" t="s">
        <v>129</v>
      </c>
      <c r="AU469" s="142" t="s">
        <v>90</v>
      </c>
      <c r="AY469" s="16" t="s">
        <v>127</v>
      </c>
      <c r="BE469" s="143">
        <f>IF(N469="základní",J469,0)</f>
        <v>0</v>
      </c>
      <c r="BF469" s="143">
        <f>IF(N469="snížená",J469,0)</f>
        <v>0</v>
      </c>
      <c r="BG469" s="143">
        <f>IF(N469="zákl. přenesená",J469,0)</f>
        <v>0</v>
      </c>
      <c r="BH469" s="143">
        <f>IF(N469="sníž. přenesená",J469,0)</f>
        <v>0</v>
      </c>
      <c r="BI469" s="143">
        <f>IF(N469="nulová",J469,0)</f>
        <v>0</v>
      </c>
      <c r="BJ469" s="16" t="s">
        <v>88</v>
      </c>
      <c r="BK469" s="143">
        <f>ROUND(I469*H469,2)</f>
        <v>0</v>
      </c>
      <c r="BL469" s="16" t="s">
        <v>134</v>
      </c>
      <c r="BM469" s="142" t="s">
        <v>471</v>
      </c>
    </row>
    <row r="470" spans="2:65" s="1" customFormat="1" ht="19.5">
      <c r="B470" s="31"/>
      <c r="D470" s="144" t="s">
        <v>136</v>
      </c>
      <c r="F470" s="145" t="s">
        <v>472</v>
      </c>
      <c r="I470" s="146"/>
      <c r="L470" s="31"/>
      <c r="M470" s="147"/>
      <c r="T470" s="55"/>
      <c r="AT470" s="16" t="s">
        <v>136</v>
      </c>
      <c r="AU470" s="16" t="s">
        <v>90</v>
      </c>
    </row>
    <row r="471" spans="2:65" s="1" customFormat="1" ht="11.25">
      <c r="B471" s="31"/>
      <c r="D471" s="161" t="s">
        <v>146</v>
      </c>
      <c r="F471" s="162" t="s">
        <v>473</v>
      </c>
      <c r="I471" s="146"/>
      <c r="L471" s="31"/>
      <c r="M471" s="147"/>
      <c r="T471" s="55"/>
      <c r="AT471" s="16" t="s">
        <v>146</v>
      </c>
      <c r="AU471" s="16" t="s">
        <v>90</v>
      </c>
    </row>
    <row r="472" spans="2:65" s="12" customFormat="1" ht="11.25">
      <c r="B472" s="148"/>
      <c r="D472" s="144" t="s">
        <v>137</v>
      </c>
      <c r="E472" s="149" t="s">
        <v>1</v>
      </c>
      <c r="F472" s="150" t="s">
        <v>183</v>
      </c>
      <c r="H472" s="149" t="s">
        <v>1</v>
      </c>
      <c r="I472" s="151"/>
      <c r="L472" s="148"/>
      <c r="M472" s="152"/>
      <c r="T472" s="153"/>
      <c r="AT472" s="149" t="s">
        <v>137</v>
      </c>
      <c r="AU472" s="149" t="s">
        <v>90</v>
      </c>
      <c r="AV472" s="12" t="s">
        <v>88</v>
      </c>
      <c r="AW472" s="12" t="s">
        <v>36</v>
      </c>
      <c r="AX472" s="12" t="s">
        <v>80</v>
      </c>
      <c r="AY472" s="149" t="s">
        <v>127</v>
      </c>
    </row>
    <row r="473" spans="2:65" s="12" customFormat="1" ht="11.25">
      <c r="B473" s="148"/>
      <c r="D473" s="144" t="s">
        <v>137</v>
      </c>
      <c r="E473" s="149" t="s">
        <v>1</v>
      </c>
      <c r="F473" s="150" t="s">
        <v>184</v>
      </c>
      <c r="H473" s="149" t="s">
        <v>1</v>
      </c>
      <c r="I473" s="151"/>
      <c r="L473" s="148"/>
      <c r="M473" s="152"/>
      <c r="T473" s="153"/>
      <c r="AT473" s="149" t="s">
        <v>137</v>
      </c>
      <c r="AU473" s="149" t="s">
        <v>90</v>
      </c>
      <c r="AV473" s="12" t="s">
        <v>88</v>
      </c>
      <c r="AW473" s="12" t="s">
        <v>36</v>
      </c>
      <c r="AX473" s="12" t="s">
        <v>80</v>
      </c>
      <c r="AY473" s="149" t="s">
        <v>127</v>
      </c>
    </row>
    <row r="474" spans="2:65" s="13" customFormat="1" ht="11.25">
      <c r="B474" s="154"/>
      <c r="D474" s="144" t="s">
        <v>137</v>
      </c>
      <c r="E474" s="155" t="s">
        <v>1</v>
      </c>
      <c r="F474" s="156" t="s">
        <v>185</v>
      </c>
      <c r="H474" s="157">
        <v>1260</v>
      </c>
      <c r="I474" s="158"/>
      <c r="L474" s="154"/>
      <c r="M474" s="159"/>
      <c r="T474" s="160"/>
      <c r="AT474" s="155" t="s">
        <v>137</v>
      </c>
      <c r="AU474" s="155" t="s">
        <v>90</v>
      </c>
      <c r="AV474" s="13" t="s">
        <v>90</v>
      </c>
      <c r="AW474" s="13" t="s">
        <v>36</v>
      </c>
      <c r="AX474" s="13" t="s">
        <v>80</v>
      </c>
      <c r="AY474" s="155" t="s">
        <v>127</v>
      </c>
    </row>
    <row r="475" spans="2:65" s="14" customFormat="1" ht="11.25">
      <c r="B475" s="163"/>
      <c r="D475" s="144" t="s">
        <v>137</v>
      </c>
      <c r="E475" s="164" t="s">
        <v>1</v>
      </c>
      <c r="F475" s="165" t="s">
        <v>153</v>
      </c>
      <c r="H475" s="166">
        <v>1260</v>
      </c>
      <c r="I475" s="167"/>
      <c r="L475" s="163"/>
      <c r="M475" s="168"/>
      <c r="T475" s="169"/>
      <c r="AT475" s="164" t="s">
        <v>137</v>
      </c>
      <c r="AU475" s="164" t="s">
        <v>90</v>
      </c>
      <c r="AV475" s="14" t="s">
        <v>134</v>
      </c>
      <c r="AW475" s="14" t="s">
        <v>36</v>
      </c>
      <c r="AX475" s="14" t="s">
        <v>88</v>
      </c>
      <c r="AY475" s="164" t="s">
        <v>127</v>
      </c>
    </row>
    <row r="476" spans="2:65" s="1" customFormat="1" ht="24.2" customHeight="1">
      <c r="B476" s="31"/>
      <c r="C476" s="131" t="s">
        <v>474</v>
      </c>
      <c r="D476" s="131" t="s">
        <v>129</v>
      </c>
      <c r="E476" s="132" t="s">
        <v>475</v>
      </c>
      <c r="F476" s="133" t="s">
        <v>476</v>
      </c>
      <c r="G476" s="134" t="s">
        <v>142</v>
      </c>
      <c r="H476" s="135">
        <v>1260</v>
      </c>
      <c r="I476" s="136"/>
      <c r="J476" s="137">
        <f>ROUND(I476*H476,2)</f>
        <v>0</v>
      </c>
      <c r="K476" s="133" t="s">
        <v>143</v>
      </c>
      <c r="L476" s="31"/>
      <c r="M476" s="138" t="s">
        <v>1</v>
      </c>
      <c r="N476" s="139" t="s">
        <v>45</v>
      </c>
      <c r="P476" s="140">
        <f>O476*H476</f>
        <v>0</v>
      </c>
      <c r="Q476" s="140">
        <v>0</v>
      </c>
      <c r="R476" s="140">
        <f>Q476*H476</f>
        <v>0</v>
      </c>
      <c r="S476" s="140">
        <v>0</v>
      </c>
      <c r="T476" s="141">
        <f>S476*H476</f>
        <v>0</v>
      </c>
      <c r="AR476" s="142" t="s">
        <v>134</v>
      </c>
      <c r="AT476" s="142" t="s">
        <v>129</v>
      </c>
      <c r="AU476" s="142" t="s">
        <v>90</v>
      </c>
      <c r="AY476" s="16" t="s">
        <v>127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88</v>
      </c>
      <c r="BK476" s="143">
        <f>ROUND(I476*H476,2)</f>
        <v>0</v>
      </c>
      <c r="BL476" s="16" t="s">
        <v>134</v>
      </c>
      <c r="BM476" s="142" t="s">
        <v>477</v>
      </c>
    </row>
    <row r="477" spans="2:65" s="1" customFormat="1" ht="29.25">
      <c r="B477" s="31"/>
      <c r="D477" s="144" t="s">
        <v>136</v>
      </c>
      <c r="F477" s="145" t="s">
        <v>478</v>
      </c>
      <c r="I477" s="146"/>
      <c r="L477" s="31"/>
      <c r="M477" s="147"/>
      <c r="T477" s="55"/>
      <c r="AT477" s="16" t="s">
        <v>136</v>
      </c>
      <c r="AU477" s="16" t="s">
        <v>90</v>
      </c>
    </row>
    <row r="478" spans="2:65" s="1" customFormat="1" ht="11.25">
      <c r="B478" s="31"/>
      <c r="D478" s="161" t="s">
        <v>146</v>
      </c>
      <c r="F478" s="162" t="s">
        <v>479</v>
      </c>
      <c r="I478" s="146"/>
      <c r="L478" s="31"/>
      <c r="M478" s="147"/>
      <c r="T478" s="55"/>
      <c r="AT478" s="16" t="s">
        <v>146</v>
      </c>
      <c r="AU478" s="16" t="s">
        <v>90</v>
      </c>
    </row>
    <row r="479" spans="2:65" s="12" customFormat="1" ht="11.25">
      <c r="B479" s="148"/>
      <c r="D479" s="144" t="s">
        <v>137</v>
      </c>
      <c r="E479" s="149" t="s">
        <v>1</v>
      </c>
      <c r="F479" s="150" t="s">
        <v>183</v>
      </c>
      <c r="H479" s="149" t="s">
        <v>1</v>
      </c>
      <c r="I479" s="151"/>
      <c r="L479" s="148"/>
      <c r="M479" s="152"/>
      <c r="T479" s="153"/>
      <c r="AT479" s="149" t="s">
        <v>137</v>
      </c>
      <c r="AU479" s="149" t="s">
        <v>90</v>
      </c>
      <c r="AV479" s="12" t="s">
        <v>88</v>
      </c>
      <c r="AW479" s="12" t="s">
        <v>36</v>
      </c>
      <c r="AX479" s="12" t="s">
        <v>80</v>
      </c>
      <c r="AY479" s="149" t="s">
        <v>127</v>
      </c>
    </row>
    <row r="480" spans="2:65" s="12" customFormat="1" ht="11.25">
      <c r="B480" s="148"/>
      <c r="D480" s="144" t="s">
        <v>137</v>
      </c>
      <c r="E480" s="149" t="s">
        <v>1</v>
      </c>
      <c r="F480" s="150" t="s">
        <v>184</v>
      </c>
      <c r="H480" s="149" t="s">
        <v>1</v>
      </c>
      <c r="I480" s="151"/>
      <c r="L480" s="148"/>
      <c r="M480" s="152"/>
      <c r="T480" s="153"/>
      <c r="AT480" s="149" t="s">
        <v>137</v>
      </c>
      <c r="AU480" s="149" t="s">
        <v>90</v>
      </c>
      <c r="AV480" s="12" t="s">
        <v>88</v>
      </c>
      <c r="AW480" s="12" t="s">
        <v>36</v>
      </c>
      <c r="AX480" s="12" t="s">
        <v>80</v>
      </c>
      <c r="AY480" s="149" t="s">
        <v>127</v>
      </c>
    </row>
    <row r="481" spans="2:65" s="13" customFormat="1" ht="11.25">
      <c r="B481" s="154"/>
      <c r="D481" s="144" t="s">
        <v>137</v>
      </c>
      <c r="E481" s="155" t="s">
        <v>1</v>
      </c>
      <c r="F481" s="156" t="s">
        <v>185</v>
      </c>
      <c r="H481" s="157">
        <v>1260</v>
      </c>
      <c r="I481" s="158"/>
      <c r="L481" s="154"/>
      <c r="M481" s="159"/>
      <c r="T481" s="160"/>
      <c r="AT481" s="155" t="s">
        <v>137</v>
      </c>
      <c r="AU481" s="155" t="s">
        <v>90</v>
      </c>
      <c r="AV481" s="13" t="s">
        <v>90</v>
      </c>
      <c r="AW481" s="13" t="s">
        <v>36</v>
      </c>
      <c r="AX481" s="13" t="s">
        <v>80</v>
      </c>
      <c r="AY481" s="155" t="s">
        <v>127</v>
      </c>
    </row>
    <row r="482" spans="2:65" s="14" customFormat="1" ht="11.25">
      <c r="B482" s="163"/>
      <c r="D482" s="144" t="s">
        <v>137</v>
      </c>
      <c r="E482" s="164" t="s">
        <v>1</v>
      </c>
      <c r="F482" s="165" t="s">
        <v>153</v>
      </c>
      <c r="H482" s="166">
        <v>1260</v>
      </c>
      <c r="I482" s="167"/>
      <c r="L482" s="163"/>
      <c r="M482" s="168"/>
      <c r="T482" s="169"/>
      <c r="AT482" s="164" t="s">
        <v>137</v>
      </c>
      <c r="AU482" s="164" t="s">
        <v>90</v>
      </c>
      <c r="AV482" s="14" t="s">
        <v>134</v>
      </c>
      <c r="AW482" s="14" t="s">
        <v>36</v>
      </c>
      <c r="AX482" s="14" t="s">
        <v>88</v>
      </c>
      <c r="AY482" s="164" t="s">
        <v>127</v>
      </c>
    </row>
    <row r="483" spans="2:65" s="1" customFormat="1" ht="24.2" customHeight="1">
      <c r="B483" s="31"/>
      <c r="C483" s="131" t="s">
        <v>480</v>
      </c>
      <c r="D483" s="131" t="s">
        <v>129</v>
      </c>
      <c r="E483" s="132" t="s">
        <v>481</v>
      </c>
      <c r="F483" s="133" t="s">
        <v>482</v>
      </c>
      <c r="G483" s="134" t="s">
        <v>142</v>
      </c>
      <c r="H483" s="135">
        <v>498.77</v>
      </c>
      <c r="I483" s="136"/>
      <c r="J483" s="137">
        <f>ROUND(I483*H483,2)</f>
        <v>0</v>
      </c>
      <c r="K483" s="133" t="s">
        <v>143</v>
      </c>
      <c r="L483" s="31"/>
      <c r="M483" s="138" t="s">
        <v>1</v>
      </c>
      <c r="N483" s="139" t="s">
        <v>45</v>
      </c>
      <c r="P483" s="140">
        <f>O483*H483</f>
        <v>0</v>
      </c>
      <c r="Q483" s="140">
        <v>0</v>
      </c>
      <c r="R483" s="140">
        <f>Q483*H483</f>
        <v>0</v>
      </c>
      <c r="S483" s="140">
        <v>0</v>
      </c>
      <c r="T483" s="141">
        <f>S483*H483</f>
        <v>0</v>
      </c>
      <c r="AR483" s="142" t="s">
        <v>134</v>
      </c>
      <c r="AT483" s="142" t="s">
        <v>129</v>
      </c>
      <c r="AU483" s="142" t="s">
        <v>90</v>
      </c>
      <c r="AY483" s="16" t="s">
        <v>127</v>
      </c>
      <c r="BE483" s="143">
        <f>IF(N483="základní",J483,0)</f>
        <v>0</v>
      </c>
      <c r="BF483" s="143">
        <f>IF(N483="snížená",J483,0)</f>
        <v>0</v>
      </c>
      <c r="BG483" s="143">
        <f>IF(N483="zákl. přenesená",J483,0)</f>
        <v>0</v>
      </c>
      <c r="BH483" s="143">
        <f>IF(N483="sníž. přenesená",J483,0)</f>
        <v>0</v>
      </c>
      <c r="BI483" s="143">
        <f>IF(N483="nulová",J483,0)</f>
        <v>0</v>
      </c>
      <c r="BJ483" s="16" t="s">
        <v>88</v>
      </c>
      <c r="BK483" s="143">
        <f>ROUND(I483*H483,2)</f>
        <v>0</v>
      </c>
      <c r="BL483" s="16" t="s">
        <v>134</v>
      </c>
      <c r="BM483" s="142" t="s">
        <v>483</v>
      </c>
    </row>
    <row r="484" spans="2:65" s="1" customFormat="1" ht="29.25">
      <c r="B484" s="31"/>
      <c r="D484" s="144" t="s">
        <v>136</v>
      </c>
      <c r="F484" s="145" t="s">
        <v>484</v>
      </c>
      <c r="I484" s="146"/>
      <c r="L484" s="31"/>
      <c r="M484" s="147"/>
      <c r="T484" s="55"/>
      <c r="AT484" s="16" t="s">
        <v>136</v>
      </c>
      <c r="AU484" s="16" t="s">
        <v>90</v>
      </c>
    </row>
    <row r="485" spans="2:65" s="1" customFormat="1" ht="11.25">
      <c r="B485" s="31"/>
      <c r="D485" s="161" t="s">
        <v>146</v>
      </c>
      <c r="F485" s="162" t="s">
        <v>485</v>
      </c>
      <c r="I485" s="146"/>
      <c r="L485" s="31"/>
      <c r="M485" s="147"/>
      <c r="T485" s="55"/>
      <c r="AT485" s="16" t="s">
        <v>146</v>
      </c>
      <c r="AU485" s="16" t="s">
        <v>90</v>
      </c>
    </row>
    <row r="486" spans="2:65" s="12" customFormat="1" ht="11.25">
      <c r="B486" s="148"/>
      <c r="D486" s="144" t="s">
        <v>137</v>
      </c>
      <c r="E486" s="149" t="s">
        <v>1</v>
      </c>
      <c r="F486" s="150" t="s">
        <v>174</v>
      </c>
      <c r="H486" s="149" t="s">
        <v>1</v>
      </c>
      <c r="I486" s="151"/>
      <c r="L486" s="148"/>
      <c r="M486" s="152"/>
      <c r="T486" s="153"/>
      <c r="AT486" s="149" t="s">
        <v>137</v>
      </c>
      <c r="AU486" s="149" t="s">
        <v>90</v>
      </c>
      <c r="AV486" s="12" t="s">
        <v>88</v>
      </c>
      <c r="AW486" s="12" t="s">
        <v>36</v>
      </c>
      <c r="AX486" s="12" t="s">
        <v>80</v>
      </c>
      <c r="AY486" s="149" t="s">
        <v>127</v>
      </c>
    </row>
    <row r="487" spans="2:65" s="12" customFormat="1" ht="11.25">
      <c r="B487" s="148"/>
      <c r="D487" s="144" t="s">
        <v>137</v>
      </c>
      <c r="E487" s="149" t="s">
        <v>1</v>
      </c>
      <c r="F487" s="150" t="s">
        <v>166</v>
      </c>
      <c r="H487" s="149" t="s">
        <v>1</v>
      </c>
      <c r="I487" s="151"/>
      <c r="L487" s="148"/>
      <c r="M487" s="152"/>
      <c r="T487" s="153"/>
      <c r="AT487" s="149" t="s">
        <v>137</v>
      </c>
      <c r="AU487" s="149" t="s">
        <v>90</v>
      </c>
      <c r="AV487" s="12" t="s">
        <v>88</v>
      </c>
      <c r="AW487" s="12" t="s">
        <v>36</v>
      </c>
      <c r="AX487" s="12" t="s">
        <v>80</v>
      </c>
      <c r="AY487" s="149" t="s">
        <v>127</v>
      </c>
    </row>
    <row r="488" spans="2:65" s="13" customFormat="1" ht="11.25">
      <c r="B488" s="154"/>
      <c r="D488" s="144" t="s">
        <v>137</v>
      </c>
      <c r="E488" s="155" t="s">
        <v>1</v>
      </c>
      <c r="F488" s="156" t="s">
        <v>175</v>
      </c>
      <c r="H488" s="157">
        <v>468.93</v>
      </c>
      <c r="I488" s="158"/>
      <c r="L488" s="154"/>
      <c r="M488" s="159"/>
      <c r="T488" s="160"/>
      <c r="AT488" s="155" t="s">
        <v>137</v>
      </c>
      <c r="AU488" s="155" t="s">
        <v>90</v>
      </c>
      <c r="AV488" s="13" t="s">
        <v>90</v>
      </c>
      <c r="AW488" s="13" t="s">
        <v>36</v>
      </c>
      <c r="AX488" s="13" t="s">
        <v>80</v>
      </c>
      <c r="AY488" s="155" t="s">
        <v>127</v>
      </c>
    </row>
    <row r="489" spans="2:65" s="12" customFormat="1" ht="11.25">
      <c r="B489" s="148"/>
      <c r="D489" s="144" t="s">
        <v>137</v>
      </c>
      <c r="E489" s="149" t="s">
        <v>1</v>
      </c>
      <c r="F489" s="150" t="s">
        <v>151</v>
      </c>
      <c r="H489" s="149" t="s">
        <v>1</v>
      </c>
      <c r="I489" s="151"/>
      <c r="L489" s="148"/>
      <c r="M489" s="152"/>
      <c r="T489" s="153"/>
      <c r="AT489" s="149" t="s">
        <v>137</v>
      </c>
      <c r="AU489" s="149" t="s">
        <v>90</v>
      </c>
      <c r="AV489" s="12" t="s">
        <v>88</v>
      </c>
      <c r="AW489" s="12" t="s">
        <v>36</v>
      </c>
      <c r="AX489" s="12" t="s">
        <v>80</v>
      </c>
      <c r="AY489" s="149" t="s">
        <v>127</v>
      </c>
    </row>
    <row r="490" spans="2:65" s="13" customFormat="1" ht="11.25">
      <c r="B490" s="154"/>
      <c r="D490" s="144" t="s">
        <v>137</v>
      </c>
      <c r="E490" s="155" t="s">
        <v>1</v>
      </c>
      <c r="F490" s="156" t="s">
        <v>176</v>
      </c>
      <c r="H490" s="157">
        <v>29.84</v>
      </c>
      <c r="I490" s="158"/>
      <c r="L490" s="154"/>
      <c r="M490" s="159"/>
      <c r="T490" s="160"/>
      <c r="AT490" s="155" t="s">
        <v>137</v>
      </c>
      <c r="AU490" s="155" t="s">
        <v>90</v>
      </c>
      <c r="AV490" s="13" t="s">
        <v>90</v>
      </c>
      <c r="AW490" s="13" t="s">
        <v>36</v>
      </c>
      <c r="AX490" s="13" t="s">
        <v>80</v>
      </c>
      <c r="AY490" s="155" t="s">
        <v>127</v>
      </c>
    </row>
    <row r="491" spans="2:65" s="14" customFormat="1" ht="11.25">
      <c r="B491" s="163"/>
      <c r="D491" s="144" t="s">
        <v>137</v>
      </c>
      <c r="E491" s="164" t="s">
        <v>1</v>
      </c>
      <c r="F491" s="165" t="s">
        <v>153</v>
      </c>
      <c r="H491" s="166">
        <v>498.77</v>
      </c>
      <c r="I491" s="167"/>
      <c r="L491" s="163"/>
      <c r="M491" s="168"/>
      <c r="T491" s="169"/>
      <c r="AT491" s="164" t="s">
        <v>137</v>
      </c>
      <c r="AU491" s="164" t="s">
        <v>90</v>
      </c>
      <c r="AV491" s="14" t="s">
        <v>134</v>
      </c>
      <c r="AW491" s="14" t="s">
        <v>36</v>
      </c>
      <c r="AX491" s="14" t="s">
        <v>88</v>
      </c>
      <c r="AY491" s="164" t="s">
        <v>127</v>
      </c>
    </row>
    <row r="492" spans="2:65" s="1" customFormat="1" ht="33" customHeight="1">
      <c r="B492" s="31"/>
      <c r="C492" s="131" t="s">
        <v>486</v>
      </c>
      <c r="D492" s="131" t="s">
        <v>129</v>
      </c>
      <c r="E492" s="132" t="s">
        <v>487</v>
      </c>
      <c r="F492" s="133" t="s">
        <v>488</v>
      </c>
      <c r="G492" s="134" t="s">
        <v>142</v>
      </c>
      <c r="H492" s="135">
        <v>133.69999999999999</v>
      </c>
      <c r="I492" s="136"/>
      <c r="J492" s="137">
        <f>ROUND(I492*H492,2)</f>
        <v>0</v>
      </c>
      <c r="K492" s="133" t="s">
        <v>143</v>
      </c>
      <c r="L492" s="31"/>
      <c r="M492" s="138" t="s">
        <v>1</v>
      </c>
      <c r="N492" s="139" t="s">
        <v>45</v>
      </c>
      <c r="P492" s="140">
        <f>O492*H492</f>
        <v>0</v>
      </c>
      <c r="Q492" s="140">
        <v>9.0620000000000006E-2</v>
      </c>
      <c r="R492" s="140">
        <f>Q492*H492</f>
        <v>12.115893999999999</v>
      </c>
      <c r="S492" s="140">
        <v>0</v>
      </c>
      <c r="T492" s="141">
        <f>S492*H492</f>
        <v>0</v>
      </c>
      <c r="AR492" s="142" t="s">
        <v>134</v>
      </c>
      <c r="AT492" s="142" t="s">
        <v>129</v>
      </c>
      <c r="AU492" s="142" t="s">
        <v>90</v>
      </c>
      <c r="AY492" s="16" t="s">
        <v>127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16" t="s">
        <v>88</v>
      </c>
      <c r="BK492" s="143">
        <f>ROUND(I492*H492,2)</f>
        <v>0</v>
      </c>
      <c r="BL492" s="16" t="s">
        <v>134</v>
      </c>
      <c r="BM492" s="142" t="s">
        <v>489</v>
      </c>
    </row>
    <row r="493" spans="2:65" s="1" customFormat="1" ht="48.75">
      <c r="B493" s="31"/>
      <c r="D493" s="144" t="s">
        <v>136</v>
      </c>
      <c r="F493" s="145" t="s">
        <v>490</v>
      </c>
      <c r="I493" s="146"/>
      <c r="L493" s="31"/>
      <c r="M493" s="147"/>
      <c r="T493" s="55"/>
      <c r="AT493" s="16" t="s">
        <v>136</v>
      </c>
      <c r="AU493" s="16" t="s">
        <v>90</v>
      </c>
    </row>
    <row r="494" spans="2:65" s="1" customFormat="1" ht="11.25">
      <c r="B494" s="31"/>
      <c r="D494" s="161" t="s">
        <v>146</v>
      </c>
      <c r="F494" s="162" t="s">
        <v>491</v>
      </c>
      <c r="I494" s="146"/>
      <c r="L494" s="31"/>
      <c r="M494" s="147"/>
      <c r="T494" s="55"/>
      <c r="AT494" s="16" t="s">
        <v>146</v>
      </c>
      <c r="AU494" s="16" t="s">
        <v>90</v>
      </c>
    </row>
    <row r="495" spans="2:65" s="12" customFormat="1" ht="11.25">
      <c r="B495" s="148"/>
      <c r="D495" s="144" t="s">
        <v>137</v>
      </c>
      <c r="E495" s="149" t="s">
        <v>1</v>
      </c>
      <c r="F495" s="150" t="s">
        <v>148</v>
      </c>
      <c r="H495" s="149" t="s">
        <v>1</v>
      </c>
      <c r="I495" s="151"/>
      <c r="L495" s="148"/>
      <c r="M495" s="152"/>
      <c r="T495" s="153"/>
      <c r="AT495" s="149" t="s">
        <v>137</v>
      </c>
      <c r="AU495" s="149" t="s">
        <v>90</v>
      </c>
      <c r="AV495" s="12" t="s">
        <v>88</v>
      </c>
      <c r="AW495" s="12" t="s">
        <v>36</v>
      </c>
      <c r="AX495" s="12" t="s">
        <v>80</v>
      </c>
      <c r="AY495" s="149" t="s">
        <v>127</v>
      </c>
    </row>
    <row r="496" spans="2:65" s="12" customFormat="1" ht="11.25">
      <c r="B496" s="148"/>
      <c r="D496" s="144" t="s">
        <v>137</v>
      </c>
      <c r="E496" s="149" t="s">
        <v>1</v>
      </c>
      <c r="F496" s="150" t="s">
        <v>492</v>
      </c>
      <c r="H496" s="149" t="s">
        <v>1</v>
      </c>
      <c r="I496" s="151"/>
      <c r="L496" s="148"/>
      <c r="M496" s="152"/>
      <c r="T496" s="153"/>
      <c r="AT496" s="149" t="s">
        <v>137</v>
      </c>
      <c r="AU496" s="149" t="s">
        <v>90</v>
      </c>
      <c r="AV496" s="12" t="s">
        <v>88</v>
      </c>
      <c r="AW496" s="12" t="s">
        <v>36</v>
      </c>
      <c r="AX496" s="12" t="s">
        <v>80</v>
      </c>
      <c r="AY496" s="149" t="s">
        <v>127</v>
      </c>
    </row>
    <row r="497" spans="2:65" s="13" customFormat="1" ht="11.25">
      <c r="B497" s="154"/>
      <c r="D497" s="144" t="s">
        <v>137</v>
      </c>
      <c r="E497" s="155" t="s">
        <v>1</v>
      </c>
      <c r="F497" s="156" t="s">
        <v>150</v>
      </c>
      <c r="H497" s="157">
        <v>86.4</v>
      </c>
      <c r="I497" s="158"/>
      <c r="L497" s="154"/>
      <c r="M497" s="159"/>
      <c r="T497" s="160"/>
      <c r="AT497" s="155" t="s">
        <v>137</v>
      </c>
      <c r="AU497" s="155" t="s">
        <v>90</v>
      </c>
      <c r="AV497" s="13" t="s">
        <v>90</v>
      </c>
      <c r="AW497" s="13" t="s">
        <v>36</v>
      </c>
      <c r="AX497" s="13" t="s">
        <v>80</v>
      </c>
      <c r="AY497" s="155" t="s">
        <v>127</v>
      </c>
    </row>
    <row r="498" spans="2:65" s="12" customFormat="1" ht="11.25">
      <c r="B498" s="148"/>
      <c r="D498" s="144" t="s">
        <v>137</v>
      </c>
      <c r="E498" s="149" t="s">
        <v>1</v>
      </c>
      <c r="F498" s="150" t="s">
        <v>151</v>
      </c>
      <c r="H498" s="149" t="s">
        <v>1</v>
      </c>
      <c r="I498" s="151"/>
      <c r="L498" s="148"/>
      <c r="M498" s="152"/>
      <c r="T498" s="153"/>
      <c r="AT498" s="149" t="s">
        <v>137</v>
      </c>
      <c r="AU498" s="149" t="s">
        <v>90</v>
      </c>
      <c r="AV498" s="12" t="s">
        <v>88</v>
      </c>
      <c r="AW498" s="12" t="s">
        <v>36</v>
      </c>
      <c r="AX498" s="12" t="s">
        <v>80</v>
      </c>
      <c r="AY498" s="149" t="s">
        <v>127</v>
      </c>
    </row>
    <row r="499" spans="2:65" s="13" customFormat="1" ht="11.25">
      <c r="B499" s="154"/>
      <c r="D499" s="144" t="s">
        <v>137</v>
      </c>
      <c r="E499" s="155" t="s">
        <v>1</v>
      </c>
      <c r="F499" s="156" t="s">
        <v>152</v>
      </c>
      <c r="H499" s="157">
        <v>4</v>
      </c>
      <c r="I499" s="158"/>
      <c r="L499" s="154"/>
      <c r="M499" s="159"/>
      <c r="T499" s="160"/>
      <c r="AT499" s="155" t="s">
        <v>137</v>
      </c>
      <c r="AU499" s="155" t="s">
        <v>90</v>
      </c>
      <c r="AV499" s="13" t="s">
        <v>90</v>
      </c>
      <c r="AW499" s="13" t="s">
        <v>36</v>
      </c>
      <c r="AX499" s="13" t="s">
        <v>80</v>
      </c>
      <c r="AY499" s="155" t="s">
        <v>127</v>
      </c>
    </row>
    <row r="500" spans="2:65" s="12" customFormat="1" ht="11.25">
      <c r="B500" s="148"/>
      <c r="D500" s="144" t="s">
        <v>137</v>
      </c>
      <c r="E500" s="149" t="s">
        <v>1</v>
      </c>
      <c r="F500" s="150" t="s">
        <v>493</v>
      </c>
      <c r="H500" s="149" t="s">
        <v>1</v>
      </c>
      <c r="I500" s="151"/>
      <c r="L500" s="148"/>
      <c r="M500" s="152"/>
      <c r="T500" s="153"/>
      <c r="AT500" s="149" t="s">
        <v>137</v>
      </c>
      <c r="AU500" s="149" t="s">
        <v>90</v>
      </c>
      <c r="AV500" s="12" t="s">
        <v>88</v>
      </c>
      <c r="AW500" s="12" t="s">
        <v>36</v>
      </c>
      <c r="AX500" s="12" t="s">
        <v>80</v>
      </c>
      <c r="AY500" s="149" t="s">
        <v>127</v>
      </c>
    </row>
    <row r="501" spans="2:65" s="12" customFormat="1" ht="11.25">
      <c r="B501" s="148"/>
      <c r="D501" s="144" t="s">
        <v>137</v>
      </c>
      <c r="E501" s="149" t="s">
        <v>1</v>
      </c>
      <c r="F501" s="150" t="s">
        <v>149</v>
      </c>
      <c r="H501" s="149" t="s">
        <v>1</v>
      </c>
      <c r="I501" s="151"/>
      <c r="L501" s="148"/>
      <c r="M501" s="152"/>
      <c r="T501" s="153"/>
      <c r="AT501" s="149" t="s">
        <v>137</v>
      </c>
      <c r="AU501" s="149" t="s">
        <v>90</v>
      </c>
      <c r="AV501" s="12" t="s">
        <v>88</v>
      </c>
      <c r="AW501" s="12" t="s">
        <v>36</v>
      </c>
      <c r="AX501" s="12" t="s">
        <v>80</v>
      </c>
      <c r="AY501" s="149" t="s">
        <v>127</v>
      </c>
    </row>
    <row r="502" spans="2:65" s="13" customFormat="1" ht="11.25">
      <c r="B502" s="154"/>
      <c r="D502" s="144" t="s">
        <v>137</v>
      </c>
      <c r="E502" s="155" t="s">
        <v>1</v>
      </c>
      <c r="F502" s="156" t="s">
        <v>160</v>
      </c>
      <c r="H502" s="157">
        <v>39.299999999999997</v>
      </c>
      <c r="I502" s="158"/>
      <c r="L502" s="154"/>
      <c r="M502" s="159"/>
      <c r="T502" s="160"/>
      <c r="AT502" s="155" t="s">
        <v>137</v>
      </c>
      <c r="AU502" s="155" t="s">
        <v>90</v>
      </c>
      <c r="AV502" s="13" t="s">
        <v>90</v>
      </c>
      <c r="AW502" s="13" t="s">
        <v>36</v>
      </c>
      <c r="AX502" s="13" t="s">
        <v>80</v>
      </c>
      <c r="AY502" s="155" t="s">
        <v>127</v>
      </c>
    </row>
    <row r="503" spans="2:65" s="12" customFormat="1" ht="11.25">
      <c r="B503" s="148"/>
      <c r="D503" s="144" t="s">
        <v>137</v>
      </c>
      <c r="E503" s="149" t="s">
        <v>1</v>
      </c>
      <c r="F503" s="150" t="s">
        <v>151</v>
      </c>
      <c r="H503" s="149" t="s">
        <v>1</v>
      </c>
      <c r="I503" s="151"/>
      <c r="L503" s="148"/>
      <c r="M503" s="152"/>
      <c r="T503" s="153"/>
      <c r="AT503" s="149" t="s">
        <v>137</v>
      </c>
      <c r="AU503" s="149" t="s">
        <v>90</v>
      </c>
      <c r="AV503" s="12" t="s">
        <v>88</v>
      </c>
      <c r="AW503" s="12" t="s">
        <v>36</v>
      </c>
      <c r="AX503" s="12" t="s">
        <v>80</v>
      </c>
      <c r="AY503" s="149" t="s">
        <v>127</v>
      </c>
    </row>
    <row r="504" spans="2:65" s="13" customFormat="1" ht="11.25">
      <c r="B504" s="154"/>
      <c r="D504" s="144" t="s">
        <v>137</v>
      </c>
      <c r="E504" s="155" t="s">
        <v>1</v>
      </c>
      <c r="F504" s="156" t="s">
        <v>152</v>
      </c>
      <c r="H504" s="157">
        <v>4</v>
      </c>
      <c r="I504" s="158"/>
      <c r="L504" s="154"/>
      <c r="M504" s="159"/>
      <c r="T504" s="160"/>
      <c r="AT504" s="155" t="s">
        <v>137</v>
      </c>
      <c r="AU504" s="155" t="s">
        <v>90</v>
      </c>
      <c r="AV504" s="13" t="s">
        <v>90</v>
      </c>
      <c r="AW504" s="13" t="s">
        <v>36</v>
      </c>
      <c r="AX504" s="13" t="s">
        <v>80</v>
      </c>
      <c r="AY504" s="155" t="s">
        <v>127</v>
      </c>
    </row>
    <row r="505" spans="2:65" s="14" customFormat="1" ht="11.25">
      <c r="B505" s="163"/>
      <c r="D505" s="144" t="s">
        <v>137</v>
      </c>
      <c r="E505" s="164" t="s">
        <v>1</v>
      </c>
      <c r="F505" s="165" t="s">
        <v>153</v>
      </c>
      <c r="H505" s="166">
        <v>133.69999999999999</v>
      </c>
      <c r="I505" s="167"/>
      <c r="L505" s="163"/>
      <c r="M505" s="168"/>
      <c r="T505" s="169"/>
      <c r="AT505" s="164" t="s">
        <v>137</v>
      </c>
      <c r="AU505" s="164" t="s">
        <v>90</v>
      </c>
      <c r="AV505" s="14" t="s">
        <v>134</v>
      </c>
      <c r="AW505" s="14" t="s">
        <v>36</v>
      </c>
      <c r="AX505" s="14" t="s">
        <v>88</v>
      </c>
      <c r="AY505" s="164" t="s">
        <v>127</v>
      </c>
    </row>
    <row r="506" spans="2:65" s="1" customFormat="1" ht="16.5" customHeight="1">
      <c r="B506" s="31"/>
      <c r="C506" s="171" t="s">
        <v>494</v>
      </c>
      <c r="D506" s="171" t="s">
        <v>361</v>
      </c>
      <c r="E506" s="172" t="s">
        <v>495</v>
      </c>
      <c r="F506" s="173" t="s">
        <v>496</v>
      </c>
      <c r="G506" s="174" t="s">
        <v>142</v>
      </c>
      <c r="H506" s="175">
        <v>133.69999999999999</v>
      </c>
      <c r="I506" s="176"/>
      <c r="J506" s="177">
        <f>ROUND(I506*H506,2)</f>
        <v>0</v>
      </c>
      <c r="K506" s="173" t="s">
        <v>1</v>
      </c>
      <c r="L506" s="178"/>
      <c r="M506" s="179" t="s">
        <v>1</v>
      </c>
      <c r="N506" s="180" t="s">
        <v>45</v>
      </c>
      <c r="P506" s="140">
        <f>O506*H506</f>
        <v>0</v>
      </c>
      <c r="Q506" s="140">
        <v>0.185</v>
      </c>
      <c r="R506" s="140">
        <f>Q506*H506</f>
        <v>24.734499999999997</v>
      </c>
      <c r="S506" s="140">
        <v>0</v>
      </c>
      <c r="T506" s="141">
        <f>S506*H506</f>
        <v>0</v>
      </c>
      <c r="AR506" s="142" t="s">
        <v>192</v>
      </c>
      <c r="AT506" s="142" t="s">
        <v>361</v>
      </c>
      <c r="AU506" s="142" t="s">
        <v>90</v>
      </c>
      <c r="AY506" s="16" t="s">
        <v>127</v>
      </c>
      <c r="BE506" s="143">
        <f>IF(N506="základní",J506,0)</f>
        <v>0</v>
      </c>
      <c r="BF506" s="143">
        <f>IF(N506="snížená",J506,0)</f>
        <v>0</v>
      </c>
      <c r="BG506" s="143">
        <f>IF(N506="zákl. přenesená",J506,0)</f>
        <v>0</v>
      </c>
      <c r="BH506" s="143">
        <f>IF(N506="sníž. přenesená",J506,0)</f>
        <v>0</v>
      </c>
      <c r="BI506" s="143">
        <f>IF(N506="nulová",J506,0)</f>
        <v>0</v>
      </c>
      <c r="BJ506" s="16" t="s">
        <v>88</v>
      </c>
      <c r="BK506" s="143">
        <f>ROUND(I506*H506,2)</f>
        <v>0</v>
      </c>
      <c r="BL506" s="16" t="s">
        <v>134</v>
      </c>
      <c r="BM506" s="142" t="s">
        <v>497</v>
      </c>
    </row>
    <row r="507" spans="2:65" s="1" customFormat="1" ht="19.5">
      <c r="B507" s="31"/>
      <c r="D507" s="144" t="s">
        <v>136</v>
      </c>
      <c r="F507" s="145" t="s">
        <v>498</v>
      </c>
      <c r="I507" s="146"/>
      <c r="L507" s="31"/>
      <c r="M507" s="147"/>
      <c r="T507" s="55"/>
      <c r="AT507" s="16" t="s">
        <v>136</v>
      </c>
      <c r="AU507" s="16" t="s">
        <v>90</v>
      </c>
    </row>
    <row r="508" spans="2:65" s="12" customFormat="1" ht="11.25">
      <c r="B508" s="148"/>
      <c r="D508" s="144" t="s">
        <v>137</v>
      </c>
      <c r="E508" s="149" t="s">
        <v>1</v>
      </c>
      <c r="F508" s="150" t="s">
        <v>148</v>
      </c>
      <c r="H508" s="149" t="s">
        <v>1</v>
      </c>
      <c r="I508" s="151"/>
      <c r="L508" s="148"/>
      <c r="M508" s="152"/>
      <c r="T508" s="153"/>
      <c r="AT508" s="149" t="s">
        <v>137</v>
      </c>
      <c r="AU508" s="149" t="s">
        <v>90</v>
      </c>
      <c r="AV508" s="12" t="s">
        <v>88</v>
      </c>
      <c r="AW508" s="12" t="s">
        <v>36</v>
      </c>
      <c r="AX508" s="12" t="s">
        <v>80</v>
      </c>
      <c r="AY508" s="149" t="s">
        <v>127</v>
      </c>
    </row>
    <row r="509" spans="2:65" s="12" customFormat="1" ht="11.25">
      <c r="B509" s="148"/>
      <c r="D509" s="144" t="s">
        <v>137</v>
      </c>
      <c r="E509" s="149" t="s">
        <v>1</v>
      </c>
      <c r="F509" s="150" t="s">
        <v>492</v>
      </c>
      <c r="H509" s="149" t="s">
        <v>1</v>
      </c>
      <c r="I509" s="151"/>
      <c r="L509" s="148"/>
      <c r="M509" s="152"/>
      <c r="T509" s="153"/>
      <c r="AT509" s="149" t="s">
        <v>137</v>
      </c>
      <c r="AU509" s="149" t="s">
        <v>90</v>
      </c>
      <c r="AV509" s="12" t="s">
        <v>88</v>
      </c>
      <c r="AW509" s="12" t="s">
        <v>36</v>
      </c>
      <c r="AX509" s="12" t="s">
        <v>80</v>
      </c>
      <c r="AY509" s="149" t="s">
        <v>127</v>
      </c>
    </row>
    <row r="510" spans="2:65" s="13" customFormat="1" ht="11.25">
      <c r="B510" s="154"/>
      <c r="D510" s="144" t="s">
        <v>137</v>
      </c>
      <c r="E510" s="155" t="s">
        <v>1</v>
      </c>
      <c r="F510" s="156" t="s">
        <v>150</v>
      </c>
      <c r="H510" s="157">
        <v>86.4</v>
      </c>
      <c r="I510" s="158"/>
      <c r="L510" s="154"/>
      <c r="M510" s="159"/>
      <c r="T510" s="160"/>
      <c r="AT510" s="155" t="s">
        <v>137</v>
      </c>
      <c r="AU510" s="155" t="s">
        <v>90</v>
      </c>
      <c r="AV510" s="13" t="s">
        <v>90</v>
      </c>
      <c r="AW510" s="13" t="s">
        <v>36</v>
      </c>
      <c r="AX510" s="13" t="s">
        <v>80</v>
      </c>
      <c r="AY510" s="155" t="s">
        <v>127</v>
      </c>
    </row>
    <row r="511" spans="2:65" s="12" customFormat="1" ht="11.25">
      <c r="B511" s="148"/>
      <c r="D511" s="144" t="s">
        <v>137</v>
      </c>
      <c r="E511" s="149" t="s">
        <v>1</v>
      </c>
      <c r="F511" s="150" t="s">
        <v>151</v>
      </c>
      <c r="H511" s="149" t="s">
        <v>1</v>
      </c>
      <c r="I511" s="151"/>
      <c r="L511" s="148"/>
      <c r="M511" s="152"/>
      <c r="T511" s="153"/>
      <c r="AT511" s="149" t="s">
        <v>137</v>
      </c>
      <c r="AU511" s="149" t="s">
        <v>90</v>
      </c>
      <c r="AV511" s="12" t="s">
        <v>88</v>
      </c>
      <c r="AW511" s="12" t="s">
        <v>36</v>
      </c>
      <c r="AX511" s="12" t="s">
        <v>80</v>
      </c>
      <c r="AY511" s="149" t="s">
        <v>127</v>
      </c>
    </row>
    <row r="512" spans="2:65" s="13" customFormat="1" ht="11.25">
      <c r="B512" s="154"/>
      <c r="D512" s="144" t="s">
        <v>137</v>
      </c>
      <c r="E512" s="155" t="s">
        <v>1</v>
      </c>
      <c r="F512" s="156" t="s">
        <v>152</v>
      </c>
      <c r="H512" s="157">
        <v>4</v>
      </c>
      <c r="I512" s="158"/>
      <c r="L512" s="154"/>
      <c r="M512" s="159"/>
      <c r="T512" s="160"/>
      <c r="AT512" s="155" t="s">
        <v>137</v>
      </c>
      <c r="AU512" s="155" t="s">
        <v>90</v>
      </c>
      <c r="AV512" s="13" t="s">
        <v>90</v>
      </c>
      <c r="AW512" s="13" t="s">
        <v>36</v>
      </c>
      <c r="AX512" s="13" t="s">
        <v>80</v>
      </c>
      <c r="AY512" s="155" t="s">
        <v>127</v>
      </c>
    </row>
    <row r="513" spans="2:65" s="12" customFormat="1" ht="11.25">
      <c r="B513" s="148"/>
      <c r="D513" s="144" t="s">
        <v>137</v>
      </c>
      <c r="E513" s="149" t="s">
        <v>1</v>
      </c>
      <c r="F513" s="150" t="s">
        <v>493</v>
      </c>
      <c r="H513" s="149" t="s">
        <v>1</v>
      </c>
      <c r="I513" s="151"/>
      <c r="L513" s="148"/>
      <c r="M513" s="152"/>
      <c r="T513" s="153"/>
      <c r="AT513" s="149" t="s">
        <v>137</v>
      </c>
      <c r="AU513" s="149" t="s">
        <v>90</v>
      </c>
      <c r="AV513" s="12" t="s">
        <v>88</v>
      </c>
      <c r="AW513" s="12" t="s">
        <v>36</v>
      </c>
      <c r="AX513" s="12" t="s">
        <v>80</v>
      </c>
      <c r="AY513" s="149" t="s">
        <v>127</v>
      </c>
    </row>
    <row r="514" spans="2:65" s="12" customFormat="1" ht="11.25">
      <c r="B514" s="148"/>
      <c r="D514" s="144" t="s">
        <v>137</v>
      </c>
      <c r="E514" s="149" t="s">
        <v>1</v>
      </c>
      <c r="F514" s="150" t="s">
        <v>149</v>
      </c>
      <c r="H514" s="149" t="s">
        <v>1</v>
      </c>
      <c r="I514" s="151"/>
      <c r="L514" s="148"/>
      <c r="M514" s="152"/>
      <c r="T514" s="153"/>
      <c r="AT514" s="149" t="s">
        <v>137</v>
      </c>
      <c r="AU514" s="149" t="s">
        <v>90</v>
      </c>
      <c r="AV514" s="12" t="s">
        <v>88</v>
      </c>
      <c r="AW514" s="12" t="s">
        <v>36</v>
      </c>
      <c r="AX514" s="12" t="s">
        <v>80</v>
      </c>
      <c r="AY514" s="149" t="s">
        <v>127</v>
      </c>
    </row>
    <row r="515" spans="2:65" s="13" customFormat="1" ht="11.25">
      <c r="B515" s="154"/>
      <c r="D515" s="144" t="s">
        <v>137</v>
      </c>
      <c r="E515" s="155" t="s">
        <v>1</v>
      </c>
      <c r="F515" s="156" t="s">
        <v>160</v>
      </c>
      <c r="H515" s="157">
        <v>39.299999999999997</v>
      </c>
      <c r="I515" s="158"/>
      <c r="L515" s="154"/>
      <c r="M515" s="159"/>
      <c r="T515" s="160"/>
      <c r="AT515" s="155" t="s">
        <v>137</v>
      </c>
      <c r="AU515" s="155" t="s">
        <v>90</v>
      </c>
      <c r="AV515" s="13" t="s">
        <v>90</v>
      </c>
      <c r="AW515" s="13" t="s">
        <v>36</v>
      </c>
      <c r="AX515" s="13" t="s">
        <v>80</v>
      </c>
      <c r="AY515" s="155" t="s">
        <v>127</v>
      </c>
    </row>
    <row r="516" spans="2:65" s="12" customFormat="1" ht="11.25">
      <c r="B516" s="148"/>
      <c r="D516" s="144" t="s">
        <v>137</v>
      </c>
      <c r="E516" s="149" t="s">
        <v>1</v>
      </c>
      <c r="F516" s="150" t="s">
        <v>151</v>
      </c>
      <c r="H516" s="149" t="s">
        <v>1</v>
      </c>
      <c r="I516" s="151"/>
      <c r="L516" s="148"/>
      <c r="M516" s="152"/>
      <c r="T516" s="153"/>
      <c r="AT516" s="149" t="s">
        <v>137</v>
      </c>
      <c r="AU516" s="149" t="s">
        <v>90</v>
      </c>
      <c r="AV516" s="12" t="s">
        <v>88</v>
      </c>
      <c r="AW516" s="12" t="s">
        <v>36</v>
      </c>
      <c r="AX516" s="12" t="s">
        <v>80</v>
      </c>
      <c r="AY516" s="149" t="s">
        <v>127</v>
      </c>
    </row>
    <row r="517" spans="2:65" s="13" customFormat="1" ht="11.25">
      <c r="B517" s="154"/>
      <c r="D517" s="144" t="s">
        <v>137</v>
      </c>
      <c r="E517" s="155" t="s">
        <v>1</v>
      </c>
      <c r="F517" s="156" t="s">
        <v>152</v>
      </c>
      <c r="H517" s="157">
        <v>4</v>
      </c>
      <c r="I517" s="158"/>
      <c r="L517" s="154"/>
      <c r="M517" s="159"/>
      <c r="T517" s="160"/>
      <c r="AT517" s="155" t="s">
        <v>137</v>
      </c>
      <c r="AU517" s="155" t="s">
        <v>90</v>
      </c>
      <c r="AV517" s="13" t="s">
        <v>90</v>
      </c>
      <c r="AW517" s="13" t="s">
        <v>36</v>
      </c>
      <c r="AX517" s="13" t="s">
        <v>80</v>
      </c>
      <c r="AY517" s="155" t="s">
        <v>127</v>
      </c>
    </row>
    <row r="518" spans="2:65" s="14" customFormat="1" ht="11.25">
      <c r="B518" s="163"/>
      <c r="D518" s="144" t="s">
        <v>137</v>
      </c>
      <c r="E518" s="164" t="s">
        <v>1</v>
      </c>
      <c r="F518" s="165" t="s">
        <v>153</v>
      </c>
      <c r="H518" s="166">
        <v>133.69999999999999</v>
      </c>
      <c r="I518" s="167"/>
      <c r="L518" s="163"/>
      <c r="M518" s="168"/>
      <c r="T518" s="169"/>
      <c r="AT518" s="164" t="s">
        <v>137</v>
      </c>
      <c r="AU518" s="164" t="s">
        <v>90</v>
      </c>
      <c r="AV518" s="14" t="s">
        <v>134</v>
      </c>
      <c r="AW518" s="14" t="s">
        <v>36</v>
      </c>
      <c r="AX518" s="14" t="s">
        <v>88</v>
      </c>
      <c r="AY518" s="164" t="s">
        <v>127</v>
      </c>
    </row>
    <row r="519" spans="2:65" s="11" customFormat="1" ht="22.9" customHeight="1">
      <c r="B519" s="119"/>
      <c r="D519" s="120" t="s">
        <v>79</v>
      </c>
      <c r="E519" s="129" t="s">
        <v>192</v>
      </c>
      <c r="F519" s="129" t="s">
        <v>499</v>
      </c>
      <c r="I519" s="122"/>
      <c r="J519" s="130">
        <f>BK519</f>
        <v>0</v>
      </c>
      <c r="L519" s="119"/>
      <c r="M519" s="124"/>
      <c r="P519" s="125">
        <f>SUM(P520:P934)</f>
        <v>0</v>
      </c>
      <c r="R519" s="125">
        <f>SUM(R520:R934)</f>
        <v>15.01328</v>
      </c>
      <c r="T519" s="126">
        <f>SUM(T520:T934)</f>
        <v>7.1907399999999999</v>
      </c>
      <c r="AR519" s="120" t="s">
        <v>88</v>
      </c>
      <c r="AT519" s="127" t="s">
        <v>79</v>
      </c>
      <c r="AU519" s="127" t="s">
        <v>88</v>
      </c>
      <c r="AY519" s="120" t="s">
        <v>127</v>
      </c>
      <c r="BK519" s="128">
        <f>SUM(BK520:BK934)</f>
        <v>0</v>
      </c>
    </row>
    <row r="520" spans="2:65" s="1" customFormat="1" ht="24.2" customHeight="1">
      <c r="B520" s="31"/>
      <c r="C520" s="131" t="s">
        <v>500</v>
      </c>
      <c r="D520" s="131" t="s">
        <v>129</v>
      </c>
      <c r="E520" s="132" t="s">
        <v>501</v>
      </c>
      <c r="F520" s="133" t="s">
        <v>502</v>
      </c>
      <c r="G520" s="134" t="s">
        <v>258</v>
      </c>
      <c r="H520" s="135">
        <v>2</v>
      </c>
      <c r="I520" s="136"/>
      <c r="J520" s="137">
        <f>ROUND(I520*H520,2)</f>
        <v>0</v>
      </c>
      <c r="K520" s="133" t="s">
        <v>143</v>
      </c>
      <c r="L520" s="31"/>
      <c r="M520" s="138" t="s">
        <v>1</v>
      </c>
      <c r="N520" s="139" t="s">
        <v>45</v>
      </c>
      <c r="P520" s="140">
        <f>O520*H520</f>
        <v>0</v>
      </c>
      <c r="Q520" s="140">
        <v>0</v>
      </c>
      <c r="R520" s="140">
        <f>Q520*H520</f>
        <v>0</v>
      </c>
      <c r="S520" s="140">
        <v>0</v>
      </c>
      <c r="T520" s="141">
        <f>S520*H520</f>
        <v>0</v>
      </c>
      <c r="AR520" s="142" t="s">
        <v>134</v>
      </c>
      <c r="AT520" s="142" t="s">
        <v>129</v>
      </c>
      <c r="AU520" s="142" t="s">
        <v>90</v>
      </c>
      <c r="AY520" s="16" t="s">
        <v>127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6" t="s">
        <v>88</v>
      </c>
      <c r="BK520" s="143">
        <f>ROUND(I520*H520,2)</f>
        <v>0</v>
      </c>
      <c r="BL520" s="16" t="s">
        <v>134</v>
      </c>
      <c r="BM520" s="142" t="s">
        <v>503</v>
      </c>
    </row>
    <row r="521" spans="2:65" s="1" customFormat="1" ht="19.5">
      <c r="B521" s="31"/>
      <c r="D521" s="144" t="s">
        <v>136</v>
      </c>
      <c r="F521" s="145" t="s">
        <v>502</v>
      </c>
      <c r="I521" s="146"/>
      <c r="L521" s="31"/>
      <c r="M521" s="147"/>
      <c r="T521" s="55"/>
      <c r="AT521" s="16" t="s">
        <v>136</v>
      </c>
      <c r="AU521" s="16" t="s">
        <v>90</v>
      </c>
    </row>
    <row r="522" spans="2:65" s="1" customFormat="1" ht="11.25">
      <c r="B522" s="31"/>
      <c r="D522" s="161" t="s">
        <v>146</v>
      </c>
      <c r="F522" s="162" t="s">
        <v>504</v>
      </c>
      <c r="I522" s="146"/>
      <c r="L522" s="31"/>
      <c r="M522" s="147"/>
      <c r="T522" s="55"/>
      <c r="AT522" s="16" t="s">
        <v>146</v>
      </c>
      <c r="AU522" s="16" t="s">
        <v>90</v>
      </c>
    </row>
    <row r="523" spans="2:65" s="12" customFormat="1" ht="11.25">
      <c r="B523" s="148"/>
      <c r="D523" s="144" t="s">
        <v>137</v>
      </c>
      <c r="E523" s="149" t="s">
        <v>1</v>
      </c>
      <c r="F523" s="150" t="s">
        <v>505</v>
      </c>
      <c r="H523" s="149" t="s">
        <v>1</v>
      </c>
      <c r="I523" s="151"/>
      <c r="L523" s="148"/>
      <c r="M523" s="152"/>
      <c r="T523" s="153"/>
      <c r="AT523" s="149" t="s">
        <v>137</v>
      </c>
      <c r="AU523" s="149" t="s">
        <v>90</v>
      </c>
      <c r="AV523" s="12" t="s">
        <v>88</v>
      </c>
      <c r="AW523" s="12" t="s">
        <v>36</v>
      </c>
      <c r="AX523" s="12" t="s">
        <v>80</v>
      </c>
      <c r="AY523" s="149" t="s">
        <v>127</v>
      </c>
    </row>
    <row r="524" spans="2:65" s="12" customFormat="1" ht="11.25">
      <c r="B524" s="148"/>
      <c r="D524" s="144" t="s">
        <v>137</v>
      </c>
      <c r="E524" s="149" t="s">
        <v>1</v>
      </c>
      <c r="F524" s="150" t="s">
        <v>245</v>
      </c>
      <c r="H524" s="149" t="s">
        <v>1</v>
      </c>
      <c r="I524" s="151"/>
      <c r="L524" s="148"/>
      <c r="M524" s="152"/>
      <c r="T524" s="153"/>
      <c r="AT524" s="149" t="s">
        <v>137</v>
      </c>
      <c r="AU524" s="149" t="s">
        <v>90</v>
      </c>
      <c r="AV524" s="12" t="s">
        <v>88</v>
      </c>
      <c r="AW524" s="12" t="s">
        <v>36</v>
      </c>
      <c r="AX524" s="12" t="s">
        <v>80</v>
      </c>
      <c r="AY524" s="149" t="s">
        <v>127</v>
      </c>
    </row>
    <row r="525" spans="2:65" s="13" customFormat="1" ht="11.25">
      <c r="B525" s="154"/>
      <c r="D525" s="144" t="s">
        <v>137</v>
      </c>
      <c r="E525" s="155" t="s">
        <v>1</v>
      </c>
      <c r="F525" s="156" t="s">
        <v>90</v>
      </c>
      <c r="H525" s="157">
        <v>2</v>
      </c>
      <c r="I525" s="158"/>
      <c r="L525" s="154"/>
      <c r="M525" s="159"/>
      <c r="T525" s="160"/>
      <c r="AT525" s="155" t="s">
        <v>137</v>
      </c>
      <c r="AU525" s="155" t="s">
        <v>90</v>
      </c>
      <c r="AV525" s="13" t="s">
        <v>90</v>
      </c>
      <c r="AW525" s="13" t="s">
        <v>36</v>
      </c>
      <c r="AX525" s="13" t="s">
        <v>80</v>
      </c>
      <c r="AY525" s="155" t="s">
        <v>127</v>
      </c>
    </row>
    <row r="526" spans="2:65" s="14" customFormat="1" ht="11.25">
      <c r="B526" s="163"/>
      <c r="D526" s="144" t="s">
        <v>137</v>
      </c>
      <c r="E526" s="164" t="s">
        <v>1</v>
      </c>
      <c r="F526" s="165" t="s">
        <v>153</v>
      </c>
      <c r="H526" s="166">
        <v>2</v>
      </c>
      <c r="I526" s="167"/>
      <c r="L526" s="163"/>
      <c r="M526" s="168"/>
      <c r="T526" s="169"/>
      <c r="AT526" s="164" t="s">
        <v>137</v>
      </c>
      <c r="AU526" s="164" t="s">
        <v>90</v>
      </c>
      <c r="AV526" s="14" t="s">
        <v>134</v>
      </c>
      <c r="AW526" s="14" t="s">
        <v>36</v>
      </c>
      <c r="AX526" s="14" t="s">
        <v>88</v>
      </c>
      <c r="AY526" s="164" t="s">
        <v>127</v>
      </c>
    </row>
    <row r="527" spans="2:65" s="1" customFormat="1" ht="24.2" customHeight="1">
      <c r="B527" s="31"/>
      <c r="C527" s="131" t="s">
        <v>506</v>
      </c>
      <c r="D527" s="131" t="s">
        <v>129</v>
      </c>
      <c r="E527" s="132" t="s">
        <v>507</v>
      </c>
      <c r="F527" s="133" t="s">
        <v>508</v>
      </c>
      <c r="G527" s="134" t="s">
        <v>258</v>
      </c>
      <c r="H527" s="135">
        <v>8</v>
      </c>
      <c r="I527" s="136"/>
      <c r="J527" s="137">
        <f>ROUND(I527*H527,2)</f>
        <v>0</v>
      </c>
      <c r="K527" s="133" t="s">
        <v>143</v>
      </c>
      <c r="L527" s="31"/>
      <c r="M527" s="138" t="s">
        <v>1</v>
      </c>
      <c r="N527" s="139" t="s">
        <v>45</v>
      </c>
      <c r="P527" s="140">
        <f>O527*H527</f>
        <v>0</v>
      </c>
      <c r="Q527" s="140">
        <v>1.67E-3</v>
      </c>
      <c r="R527" s="140">
        <f>Q527*H527</f>
        <v>1.336E-2</v>
      </c>
      <c r="S527" s="140">
        <v>0</v>
      </c>
      <c r="T527" s="141">
        <f>S527*H527</f>
        <v>0</v>
      </c>
      <c r="AR527" s="142" t="s">
        <v>134</v>
      </c>
      <c r="AT527" s="142" t="s">
        <v>129</v>
      </c>
      <c r="AU527" s="142" t="s">
        <v>90</v>
      </c>
      <c r="AY527" s="16" t="s">
        <v>127</v>
      </c>
      <c r="BE527" s="143">
        <f>IF(N527="základní",J527,0)</f>
        <v>0</v>
      </c>
      <c r="BF527" s="143">
        <f>IF(N527="snížená",J527,0)</f>
        <v>0</v>
      </c>
      <c r="BG527" s="143">
        <f>IF(N527="zákl. přenesená",J527,0)</f>
        <v>0</v>
      </c>
      <c r="BH527" s="143">
        <f>IF(N527="sníž. přenesená",J527,0)</f>
        <v>0</v>
      </c>
      <c r="BI527" s="143">
        <f>IF(N527="nulová",J527,0)</f>
        <v>0</v>
      </c>
      <c r="BJ527" s="16" t="s">
        <v>88</v>
      </c>
      <c r="BK527" s="143">
        <f>ROUND(I527*H527,2)</f>
        <v>0</v>
      </c>
      <c r="BL527" s="16" t="s">
        <v>134</v>
      </c>
      <c r="BM527" s="142" t="s">
        <v>509</v>
      </c>
    </row>
    <row r="528" spans="2:65" s="1" customFormat="1" ht="29.25">
      <c r="B528" s="31"/>
      <c r="D528" s="144" t="s">
        <v>136</v>
      </c>
      <c r="F528" s="145" t="s">
        <v>510</v>
      </c>
      <c r="I528" s="146"/>
      <c r="L528" s="31"/>
      <c r="M528" s="147"/>
      <c r="T528" s="55"/>
      <c r="AT528" s="16" t="s">
        <v>136</v>
      </c>
      <c r="AU528" s="16" t="s">
        <v>90</v>
      </c>
    </row>
    <row r="529" spans="2:65" s="1" customFormat="1" ht="11.25">
      <c r="B529" s="31"/>
      <c r="D529" s="161" t="s">
        <v>146</v>
      </c>
      <c r="F529" s="162" t="s">
        <v>511</v>
      </c>
      <c r="I529" s="146"/>
      <c r="L529" s="31"/>
      <c r="M529" s="147"/>
      <c r="T529" s="55"/>
      <c r="AT529" s="16" t="s">
        <v>146</v>
      </c>
      <c r="AU529" s="16" t="s">
        <v>90</v>
      </c>
    </row>
    <row r="530" spans="2:65" s="12" customFormat="1" ht="11.25">
      <c r="B530" s="148"/>
      <c r="D530" s="144" t="s">
        <v>137</v>
      </c>
      <c r="E530" s="149" t="s">
        <v>1</v>
      </c>
      <c r="F530" s="150" t="s">
        <v>512</v>
      </c>
      <c r="H530" s="149" t="s">
        <v>1</v>
      </c>
      <c r="I530" s="151"/>
      <c r="L530" s="148"/>
      <c r="M530" s="152"/>
      <c r="T530" s="153"/>
      <c r="AT530" s="149" t="s">
        <v>137</v>
      </c>
      <c r="AU530" s="149" t="s">
        <v>90</v>
      </c>
      <c r="AV530" s="12" t="s">
        <v>88</v>
      </c>
      <c r="AW530" s="12" t="s">
        <v>36</v>
      </c>
      <c r="AX530" s="12" t="s">
        <v>80</v>
      </c>
      <c r="AY530" s="149" t="s">
        <v>127</v>
      </c>
    </row>
    <row r="531" spans="2:65" s="12" customFormat="1" ht="11.25">
      <c r="B531" s="148"/>
      <c r="D531" s="144" t="s">
        <v>137</v>
      </c>
      <c r="E531" s="149" t="s">
        <v>1</v>
      </c>
      <c r="F531" s="150" t="s">
        <v>245</v>
      </c>
      <c r="H531" s="149" t="s">
        <v>1</v>
      </c>
      <c r="I531" s="151"/>
      <c r="L531" s="148"/>
      <c r="M531" s="152"/>
      <c r="T531" s="153"/>
      <c r="AT531" s="149" t="s">
        <v>137</v>
      </c>
      <c r="AU531" s="149" t="s">
        <v>90</v>
      </c>
      <c r="AV531" s="12" t="s">
        <v>88</v>
      </c>
      <c r="AW531" s="12" t="s">
        <v>36</v>
      </c>
      <c r="AX531" s="12" t="s">
        <v>80</v>
      </c>
      <c r="AY531" s="149" t="s">
        <v>127</v>
      </c>
    </row>
    <row r="532" spans="2:65" s="13" customFormat="1" ht="11.25">
      <c r="B532" s="154"/>
      <c r="D532" s="144" t="s">
        <v>137</v>
      </c>
      <c r="E532" s="155" t="s">
        <v>1</v>
      </c>
      <c r="F532" s="156" t="s">
        <v>513</v>
      </c>
      <c r="H532" s="157">
        <v>8</v>
      </c>
      <c r="I532" s="158"/>
      <c r="L532" s="154"/>
      <c r="M532" s="159"/>
      <c r="T532" s="160"/>
      <c r="AT532" s="155" t="s">
        <v>137</v>
      </c>
      <c r="AU532" s="155" t="s">
        <v>90</v>
      </c>
      <c r="AV532" s="13" t="s">
        <v>90</v>
      </c>
      <c r="AW532" s="13" t="s">
        <v>36</v>
      </c>
      <c r="AX532" s="13" t="s">
        <v>88</v>
      </c>
      <c r="AY532" s="155" t="s">
        <v>127</v>
      </c>
    </row>
    <row r="533" spans="2:65" s="1" customFormat="1" ht="16.5" customHeight="1">
      <c r="B533" s="31"/>
      <c r="C533" s="171" t="s">
        <v>514</v>
      </c>
      <c r="D533" s="171" t="s">
        <v>361</v>
      </c>
      <c r="E533" s="172" t="s">
        <v>515</v>
      </c>
      <c r="F533" s="173" t="s">
        <v>516</v>
      </c>
      <c r="G533" s="174" t="s">
        <v>258</v>
      </c>
      <c r="H533" s="175">
        <v>4</v>
      </c>
      <c r="I533" s="176"/>
      <c r="J533" s="177">
        <f>ROUND(I533*H533,2)</f>
        <v>0</v>
      </c>
      <c r="K533" s="173" t="s">
        <v>143</v>
      </c>
      <c r="L533" s="178"/>
      <c r="M533" s="179" t="s">
        <v>1</v>
      </c>
      <c r="N533" s="180" t="s">
        <v>45</v>
      </c>
      <c r="P533" s="140">
        <f>O533*H533</f>
        <v>0</v>
      </c>
      <c r="Q533" s="140">
        <v>1.41E-2</v>
      </c>
      <c r="R533" s="140">
        <f>Q533*H533</f>
        <v>5.6399999999999999E-2</v>
      </c>
      <c r="S533" s="140">
        <v>0</v>
      </c>
      <c r="T533" s="141">
        <f>S533*H533</f>
        <v>0</v>
      </c>
      <c r="AR533" s="142" t="s">
        <v>192</v>
      </c>
      <c r="AT533" s="142" t="s">
        <v>361</v>
      </c>
      <c r="AU533" s="142" t="s">
        <v>90</v>
      </c>
      <c r="AY533" s="16" t="s">
        <v>127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6" t="s">
        <v>88</v>
      </c>
      <c r="BK533" s="143">
        <f>ROUND(I533*H533,2)</f>
        <v>0</v>
      </c>
      <c r="BL533" s="16" t="s">
        <v>134</v>
      </c>
      <c r="BM533" s="142" t="s">
        <v>517</v>
      </c>
    </row>
    <row r="534" spans="2:65" s="1" customFormat="1" ht="11.25">
      <c r="B534" s="31"/>
      <c r="D534" s="144" t="s">
        <v>136</v>
      </c>
      <c r="F534" s="145" t="s">
        <v>516</v>
      </c>
      <c r="I534" s="146"/>
      <c r="L534" s="31"/>
      <c r="M534" s="147"/>
      <c r="T534" s="55"/>
      <c r="AT534" s="16" t="s">
        <v>136</v>
      </c>
      <c r="AU534" s="16" t="s">
        <v>90</v>
      </c>
    </row>
    <row r="535" spans="2:65" s="12" customFormat="1" ht="11.25">
      <c r="B535" s="148"/>
      <c r="D535" s="144" t="s">
        <v>137</v>
      </c>
      <c r="E535" s="149" t="s">
        <v>1</v>
      </c>
      <c r="F535" s="150" t="s">
        <v>512</v>
      </c>
      <c r="H535" s="149" t="s">
        <v>1</v>
      </c>
      <c r="I535" s="151"/>
      <c r="L535" s="148"/>
      <c r="M535" s="152"/>
      <c r="T535" s="153"/>
      <c r="AT535" s="149" t="s">
        <v>137</v>
      </c>
      <c r="AU535" s="149" t="s">
        <v>90</v>
      </c>
      <c r="AV535" s="12" t="s">
        <v>88</v>
      </c>
      <c r="AW535" s="12" t="s">
        <v>36</v>
      </c>
      <c r="AX535" s="12" t="s">
        <v>80</v>
      </c>
      <c r="AY535" s="149" t="s">
        <v>127</v>
      </c>
    </row>
    <row r="536" spans="2:65" s="12" customFormat="1" ht="11.25">
      <c r="B536" s="148"/>
      <c r="D536" s="144" t="s">
        <v>137</v>
      </c>
      <c r="E536" s="149" t="s">
        <v>1</v>
      </c>
      <c r="F536" s="150" t="s">
        <v>245</v>
      </c>
      <c r="H536" s="149" t="s">
        <v>1</v>
      </c>
      <c r="I536" s="151"/>
      <c r="L536" s="148"/>
      <c r="M536" s="152"/>
      <c r="T536" s="153"/>
      <c r="AT536" s="149" t="s">
        <v>137</v>
      </c>
      <c r="AU536" s="149" t="s">
        <v>90</v>
      </c>
      <c r="AV536" s="12" t="s">
        <v>88</v>
      </c>
      <c r="AW536" s="12" t="s">
        <v>36</v>
      </c>
      <c r="AX536" s="12" t="s">
        <v>80</v>
      </c>
      <c r="AY536" s="149" t="s">
        <v>127</v>
      </c>
    </row>
    <row r="537" spans="2:65" s="13" customFormat="1" ht="11.25">
      <c r="B537" s="154"/>
      <c r="D537" s="144" t="s">
        <v>137</v>
      </c>
      <c r="E537" s="155" t="s">
        <v>1</v>
      </c>
      <c r="F537" s="156" t="s">
        <v>134</v>
      </c>
      <c r="H537" s="157">
        <v>4</v>
      </c>
      <c r="I537" s="158"/>
      <c r="L537" s="154"/>
      <c r="M537" s="159"/>
      <c r="T537" s="160"/>
      <c r="AT537" s="155" t="s">
        <v>137</v>
      </c>
      <c r="AU537" s="155" t="s">
        <v>90</v>
      </c>
      <c r="AV537" s="13" t="s">
        <v>90</v>
      </c>
      <c r="AW537" s="13" t="s">
        <v>36</v>
      </c>
      <c r="AX537" s="13" t="s">
        <v>88</v>
      </c>
      <c r="AY537" s="155" t="s">
        <v>127</v>
      </c>
    </row>
    <row r="538" spans="2:65" s="1" customFormat="1" ht="21.75" customHeight="1">
      <c r="B538" s="31"/>
      <c r="C538" s="171" t="s">
        <v>518</v>
      </c>
      <c r="D538" s="171" t="s">
        <v>361</v>
      </c>
      <c r="E538" s="172" t="s">
        <v>519</v>
      </c>
      <c r="F538" s="173" t="s">
        <v>520</v>
      </c>
      <c r="G538" s="174" t="s">
        <v>258</v>
      </c>
      <c r="H538" s="175">
        <v>4</v>
      </c>
      <c r="I538" s="176"/>
      <c r="J538" s="177">
        <f>ROUND(I538*H538,2)</f>
        <v>0</v>
      </c>
      <c r="K538" s="173" t="s">
        <v>143</v>
      </c>
      <c r="L538" s="178"/>
      <c r="M538" s="179" t="s">
        <v>1</v>
      </c>
      <c r="N538" s="180" t="s">
        <v>45</v>
      </c>
      <c r="P538" s="140">
        <f>O538*H538</f>
        <v>0</v>
      </c>
      <c r="Q538" s="140">
        <v>3.5999999999999999E-3</v>
      </c>
      <c r="R538" s="140">
        <f>Q538*H538</f>
        <v>1.44E-2</v>
      </c>
      <c r="S538" s="140">
        <v>0</v>
      </c>
      <c r="T538" s="141">
        <f>S538*H538</f>
        <v>0</v>
      </c>
      <c r="AR538" s="142" t="s">
        <v>192</v>
      </c>
      <c r="AT538" s="142" t="s">
        <v>361</v>
      </c>
      <c r="AU538" s="142" t="s">
        <v>90</v>
      </c>
      <c r="AY538" s="16" t="s">
        <v>127</v>
      </c>
      <c r="BE538" s="143">
        <f>IF(N538="základní",J538,0)</f>
        <v>0</v>
      </c>
      <c r="BF538" s="143">
        <f>IF(N538="snížená",J538,0)</f>
        <v>0</v>
      </c>
      <c r="BG538" s="143">
        <f>IF(N538="zákl. přenesená",J538,0)</f>
        <v>0</v>
      </c>
      <c r="BH538" s="143">
        <f>IF(N538="sníž. přenesená",J538,0)</f>
        <v>0</v>
      </c>
      <c r="BI538" s="143">
        <f>IF(N538="nulová",J538,0)</f>
        <v>0</v>
      </c>
      <c r="BJ538" s="16" t="s">
        <v>88</v>
      </c>
      <c r="BK538" s="143">
        <f>ROUND(I538*H538,2)</f>
        <v>0</v>
      </c>
      <c r="BL538" s="16" t="s">
        <v>134</v>
      </c>
      <c r="BM538" s="142" t="s">
        <v>521</v>
      </c>
    </row>
    <row r="539" spans="2:65" s="1" customFormat="1" ht="11.25">
      <c r="B539" s="31"/>
      <c r="D539" s="144" t="s">
        <v>136</v>
      </c>
      <c r="F539" s="145" t="s">
        <v>520</v>
      </c>
      <c r="I539" s="146"/>
      <c r="L539" s="31"/>
      <c r="M539" s="147"/>
      <c r="T539" s="55"/>
      <c r="AT539" s="16" t="s">
        <v>136</v>
      </c>
      <c r="AU539" s="16" t="s">
        <v>90</v>
      </c>
    </row>
    <row r="540" spans="2:65" s="12" customFormat="1" ht="11.25">
      <c r="B540" s="148"/>
      <c r="D540" s="144" t="s">
        <v>137</v>
      </c>
      <c r="E540" s="149" t="s">
        <v>1</v>
      </c>
      <c r="F540" s="150" t="s">
        <v>512</v>
      </c>
      <c r="H540" s="149" t="s">
        <v>1</v>
      </c>
      <c r="I540" s="151"/>
      <c r="L540" s="148"/>
      <c r="M540" s="152"/>
      <c r="T540" s="153"/>
      <c r="AT540" s="149" t="s">
        <v>137</v>
      </c>
      <c r="AU540" s="149" t="s">
        <v>90</v>
      </c>
      <c r="AV540" s="12" t="s">
        <v>88</v>
      </c>
      <c r="AW540" s="12" t="s">
        <v>36</v>
      </c>
      <c r="AX540" s="12" t="s">
        <v>80</v>
      </c>
      <c r="AY540" s="149" t="s">
        <v>127</v>
      </c>
    </row>
    <row r="541" spans="2:65" s="12" customFormat="1" ht="11.25">
      <c r="B541" s="148"/>
      <c r="D541" s="144" t="s">
        <v>137</v>
      </c>
      <c r="E541" s="149" t="s">
        <v>1</v>
      </c>
      <c r="F541" s="150" t="s">
        <v>245</v>
      </c>
      <c r="H541" s="149" t="s">
        <v>1</v>
      </c>
      <c r="I541" s="151"/>
      <c r="L541" s="148"/>
      <c r="M541" s="152"/>
      <c r="T541" s="153"/>
      <c r="AT541" s="149" t="s">
        <v>137</v>
      </c>
      <c r="AU541" s="149" t="s">
        <v>90</v>
      </c>
      <c r="AV541" s="12" t="s">
        <v>88</v>
      </c>
      <c r="AW541" s="12" t="s">
        <v>36</v>
      </c>
      <c r="AX541" s="12" t="s">
        <v>80</v>
      </c>
      <c r="AY541" s="149" t="s">
        <v>127</v>
      </c>
    </row>
    <row r="542" spans="2:65" s="13" customFormat="1" ht="11.25">
      <c r="B542" s="154"/>
      <c r="D542" s="144" t="s">
        <v>137</v>
      </c>
      <c r="E542" s="155" t="s">
        <v>1</v>
      </c>
      <c r="F542" s="156" t="s">
        <v>134</v>
      </c>
      <c r="H542" s="157">
        <v>4</v>
      </c>
      <c r="I542" s="158"/>
      <c r="L542" s="154"/>
      <c r="M542" s="159"/>
      <c r="T542" s="160"/>
      <c r="AT542" s="155" t="s">
        <v>137</v>
      </c>
      <c r="AU542" s="155" t="s">
        <v>90</v>
      </c>
      <c r="AV542" s="13" t="s">
        <v>90</v>
      </c>
      <c r="AW542" s="13" t="s">
        <v>36</v>
      </c>
      <c r="AX542" s="13" t="s">
        <v>88</v>
      </c>
      <c r="AY542" s="155" t="s">
        <v>127</v>
      </c>
    </row>
    <row r="543" spans="2:65" s="1" customFormat="1" ht="24.2" customHeight="1">
      <c r="B543" s="31"/>
      <c r="C543" s="131" t="s">
        <v>522</v>
      </c>
      <c r="D543" s="131" t="s">
        <v>129</v>
      </c>
      <c r="E543" s="132" t="s">
        <v>523</v>
      </c>
      <c r="F543" s="133" t="s">
        <v>524</v>
      </c>
      <c r="G543" s="134" t="s">
        <v>258</v>
      </c>
      <c r="H543" s="135">
        <v>5</v>
      </c>
      <c r="I543" s="136"/>
      <c r="J543" s="137">
        <f>ROUND(I543*H543,2)</f>
        <v>0</v>
      </c>
      <c r="K543" s="133" t="s">
        <v>143</v>
      </c>
      <c r="L543" s="31"/>
      <c r="M543" s="138" t="s">
        <v>1</v>
      </c>
      <c r="N543" s="139" t="s">
        <v>45</v>
      </c>
      <c r="P543" s="140">
        <f>O543*H543</f>
        <v>0</v>
      </c>
      <c r="Q543" s="140">
        <v>1.67E-3</v>
      </c>
      <c r="R543" s="140">
        <f>Q543*H543</f>
        <v>8.3499999999999998E-3</v>
      </c>
      <c r="S543" s="140">
        <v>0</v>
      </c>
      <c r="T543" s="141">
        <f>S543*H543</f>
        <v>0</v>
      </c>
      <c r="AR543" s="142" t="s">
        <v>134</v>
      </c>
      <c r="AT543" s="142" t="s">
        <v>129</v>
      </c>
      <c r="AU543" s="142" t="s">
        <v>90</v>
      </c>
      <c r="AY543" s="16" t="s">
        <v>127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6" t="s">
        <v>88</v>
      </c>
      <c r="BK543" s="143">
        <f>ROUND(I543*H543,2)</f>
        <v>0</v>
      </c>
      <c r="BL543" s="16" t="s">
        <v>134</v>
      </c>
      <c r="BM543" s="142" t="s">
        <v>525</v>
      </c>
    </row>
    <row r="544" spans="2:65" s="1" customFormat="1" ht="29.25">
      <c r="B544" s="31"/>
      <c r="D544" s="144" t="s">
        <v>136</v>
      </c>
      <c r="F544" s="145" t="s">
        <v>526</v>
      </c>
      <c r="I544" s="146"/>
      <c r="L544" s="31"/>
      <c r="M544" s="147"/>
      <c r="T544" s="55"/>
      <c r="AT544" s="16" t="s">
        <v>136</v>
      </c>
      <c r="AU544" s="16" t="s">
        <v>90</v>
      </c>
    </row>
    <row r="545" spans="2:65" s="1" customFormat="1" ht="11.25">
      <c r="B545" s="31"/>
      <c r="D545" s="161" t="s">
        <v>146</v>
      </c>
      <c r="F545" s="162" t="s">
        <v>527</v>
      </c>
      <c r="I545" s="146"/>
      <c r="L545" s="31"/>
      <c r="M545" s="147"/>
      <c r="T545" s="55"/>
      <c r="AT545" s="16" t="s">
        <v>146</v>
      </c>
      <c r="AU545" s="16" t="s">
        <v>90</v>
      </c>
    </row>
    <row r="546" spans="2:65" s="12" customFormat="1" ht="11.25">
      <c r="B546" s="148"/>
      <c r="D546" s="144" t="s">
        <v>137</v>
      </c>
      <c r="E546" s="149" t="s">
        <v>1</v>
      </c>
      <c r="F546" s="150" t="s">
        <v>512</v>
      </c>
      <c r="H546" s="149" t="s">
        <v>1</v>
      </c>
      <c r="I546" s="151"/>
      <c r="L546" s="148"/>
      <c r="M546" s="152"/>
      <c r="T546" s="153"/>
      <c r="AT546" s="149" t="s">
        <v>137</v>
      </c>
      <c r="AU546" s="149" t="s">
        <v>90</v>
      </c>
      <c r="AV546" s="12" t="s">
        <v>88</v>
      </c>
      <c r="AW546" s="12" t="s">
        <v>36</v>
      </c>
      <c r="AX546" s="12" t="s">
        <v>80</v>
      </c>
      <c r="AY546" s="149" t="s">
        <v>127</v>
      </c>
    </row>
    <row r="547" spans="2:65" s="12" customFormat="1" ht="11.25">
      <c r="B547" s="148"/>
      <c r="D547" s="144" t="s">
        <v>137</v>
      </c>
      <c r="E547" s="149" t="s">
        <v>1</v>
      </c>
      <c r="F547" s="150" t="s">
        <v>245</v>
      </c>
      <c r="H547" s="149" t="s">
        <v>1</v>
      </c>
      <c r="I547" s="151"/>
      <c r="L547" s="148"/>
      <c r="M547" s="152"/>
      <c r="T547" s="153"/>
      <c r="AT547" s="149" t="s">
        <v>137</v>
      </c>
      <c r="AU547" s="149" t="s">
        <v>90</v>
      </c>
      <c r="AV547" s="12" t="s">
        <v>88</v>
      </c>
      <c r="AW547" s="12" t="s">
        <v>36</v>
      </c>
      <c r="AX547" s="12" t="s">
        <v>80</v>
      </c>
      <c r="AY547" s="149" t="s">
        <v>127</v>
      </c>
    </row>
    <row r="548" spans="2:65" s="13" customFormat="1" ht="11.25">
      <c r="B548" s="154"/>
      <c r="D548" s="144" t="s">
        <v>137</v>
      </c>
      <c r="E548" s="155" t="s">
        <v>1</v>
      </c>
      <c r="F548" s="156" t="s">
        <v>528</v>
      </c>
      <c r="H548" s="157">
        <v>5</v>
      </c>
      <c r="I548" s="158"/>
      <c r="L548" s="154"/>
      <c r="M548" s="159"/>
      <c r="T548" s="160"/>
      <c r="AT548" s="155" t="s">
        <v>137</v>
      </c>
      <c r="AU548" s="155" t="s">
        <v>90</v>
      </c>
      <c r="AV548" s="13" t="s">
        <v>90</v>
      </c>
      <c r="AW548" s="13" t="s">
        <v>36</v>
      </c>
      <c r="AX548" s="13" t="s">
        <v>88</v>
      </c>
      <c r="AY548" s="155" t="s">
        <v>127</v>
      </c>
    </row>
    <row r="549" spans="2:65" s="1" customFormat="1" ht="24.2" customHeight="1">
      <c r="B549" s="31"/>
      <c r="C549" s="171" t="s">
        <v>529</v>
      </c>
      <c r="D549" s="171" t="s">
        <v>361</v>
      </c>
      <c r="E549" s="172" t="s">
        <v>530</v>
      </c>
      <c r="F549" s="173" t="s">
        <v>531</v>
      </c>
      <c r="G549" s="174" t="s">
        <v>258</v>
      </c>
      <c r="H549" s="175">
        <v>1</v>
      </c>
      <c r="I549" s="176"/>
      <c r="J549" s="177">
        <f>ROUND(I549*H549,2)</f>
        <v>0</v>
      </c>
      <c r="K549" s="173" t="s">
        <v>1</v>
      </c>
      <c r="L549" s="178"/>
      <c r="M549" s="179" t="s">
        <v>1</v>
      </c>
      <c r="N549" s="180" t="s">
        <v>45</v>
      </c>
      <c r="P549" s="140">
        <f>O549*H549</f>
        <v>0</v>
      </c>
      <c r="Q549" s="140">
        <v>1.0800000000000001E-2</v>
      </c>
      <c r="R549" s="140">
        <f>Q549*H549</f>
        <v>1.0800000000000001E-2</v>
      </c>
      <c r="S549" s="140">
        <v>0</v>
      </c>
      <c r="T549" s="141">
        <f>S549*H549</f>
        <v>0</v>
      </c>
      <c r="AR549" s="142" t="s">
        <v>192</v>
      </c>
      <c r="AT549" s="142" t="s">
        <v>361</v>
      </c>
      <c r="AU549" s="142" t="s">
        <v>90</v>
      </c>
      <c r="AY549" s="16" t="s">
        <v>127</v>
      </c>
      <c r="BE549" s="143">
        <f>IF(N549="základní",J549,0)</f>
        <v>0</v>
      </c>
      <c r="BF549" s="143">
        <f>IF(N549="snížená",J549,0)</f>
        <v>0</v>
      </c>
      <c r="BG549" s="143">
        <f>IF(N549="zákl. přenesená",J549,0)</f>
        <v>0</v>
      </c>
      <c r="BH549" s="143">
        <f>IF(N549="sníž. přenesená",J549,0)</f>
        <v>0</v>
      </c>
      <c r="BI549" s="143">
        <f>IF(N549="nulová",J549,0)</f>
        <v>0</v>
      </c>
      <c r="BJ549" s="16" t="s">
        <v>88</v>
      </c>
      <c r="BK549" s="143">
        <f>ROUND(I549*H549,2)</f>
        <v>0</v>
      </c>
      <c r="BL549" s="16" t="s">
        <v>134</v>
      </c>
      <c r="BM549" s="142" t="s">
        <v>532</v>
      </c>
    </row>
    <row r="550" spans="2:65" s="1" customFormat="1" ht="11.25">
      <c r="B550" s="31"/>
      <c r="D550" s="144" t="s">
        <v>136</v>
      </c>
      <c r="F550" s="145" t="s">
        <v>531</v>
      </c>
      <c r="I550" s="146"/>
      <c r="L550" s="31"/>
      <c r="M550" s="147"/>
      <c r="T550" s="55"/>
      <c r="AT550" s="16" t="s">
        <v>136</v>
      </c>
      <c r="AU550" s="16" t="s">
        <v>90</v>
      </c>
    </row>
    <row r="551" spans="2:65" s="12" customFormat="1" ht="11.25">
      <c r="B551" s="148"/>
      <c r="D551" s="144" t="s">
        <v>137</v>
      </c>
      <c r="E551" s="149" t="s">
        <v>1</v>
      </c>
      <c r="F551" s="150" t="s">
        <v>512</v>
      </c>
      <c r="H551" s="149" t="s">
        <v>1</v>
      </c>
      <c r="I551" s="151"/>
      <c r="L551" s="148"/>
      <c r="M551" s="152"/>
      <c r="T551" s="153"/>
      <c r="AT551" s="149" t="s">
        <v>137</v>
      </c>
      <c r="AU551" s="149" t="s">
        <v>90</v>
      </c>
      <c r="AV551" s="12" t="s">
        <v>88</v>
      </c>
      <c r="AW551" s="12" t="s">
        <v>36</v>
      </c>
      <c r="AX551" s="12" t="s">
        <v>80</v>
      </c>
      <c r="AY551" s="149" t="s">
        <v>127</v>
      </c>
    </row>
    <row r="552" spans="2:65" s="12" customFormat="1" ht="11.25">
      <c r="B552" s="148"/>
      <c r="D552" s="144" t="s">
        <v>137</v>
      </c>
      <c r="E552" s="149" t="s">
        <v>1</v>
      </c>
      <c r="F552" s="150" t="s">
        <v>245</v>
      </c>
      <c r="H552" s="149" t="s">
        <v>1</v>
      </c>
      <c r="I552" s="151"/>
      <c r="L552" s="148"/>
      <c r="M552" s="152"/>
      <c r="T552" s="153"/>
      <c r="AT552" s="149" t="s">
        <v>137</v>
      </c>
      <c r="AU552" s="149" t="s">
        <v>90</v>
      </c>
      <c r="AV552" s="12" t="s">
        <v>88</v>
      </c>
      <c r="AW552" s="12" t="s">
        <v>36</v>
      </c>
      <c r="AX552" s="12" t="s">
        <v>80</v>
      </c>
      <c r="AY552" s="149" t="s">
        <v>127</v>
      </c>
    </row>
    <row r="553" spans="2:65" s="13" customFormat="1" ht="11.25">
      <c r="B553" s="154"/>
      <c r="D553" s="144" t="s">
        <v>137</v>
      </c>
      <c r="E553" s="155" t="s">
        <v>1</v>
      </c>
      <c r="F553" s="156" t="s">
        <v>88</v>
      </c>
      <c r="H553" s="157">
        <v>1</v>
      </c>
      <c r="I553" s="158"/>
      <c r="L553" s="154"/>
      <c r="M553" s="159"/>
      <c r="T553" s="160"/>
      <c r="AT553" s="155" t="s">
        <v>137</v>
      </c>
      <c r="AU553" s="155" t="s">
        <v>90</v>
      </c>
      <c r="AV553" s="13" t="s">
        <v>90</v>
      </c>
      <c r="AW553" s="13" t="s">
        <v>36</v>
      </c>
      <c r="AX553" s="13" t="s">
        <v>88</v>
      </c>
      <c r="AY553" s="155" t="s">
        <v>127</v>
      </c>
    </row>
    <row r="554" spans="2:65" s="1" customFormat="1" ht="24.2" customHeight="1">
      <c r="B554" s="31"/>
      <c r="C554" s="171" t="s">
        <v>533</v>
      </c>
      <c r="D554" s="171" t="s">
        <v>361</v>
      </c>
      <c r="E554" s="172" t="s">
        <v>534</v>
      </c>
      <c r="F554" s="173" t="s">
        <v>535</v>
      </c>
      <c r="G554" s="174" t="s">
        <v>258</v>
      </c>
      <c r="H554" s="175">
        <v>2</v>
      </c>
      <c r="I554" s="176"/>
      <c r="J554" s="177">
        <f>ROUND(I554*H554,2)</f>
        <v>0</v>
      </c>
      <c r="K554" s="173" t="s">
        <v>1</v>
      </c>
      <c r="L554" s="178"/>
      <c r="M554" s="179" t="s">
        <v>1</v>
      </c>
      <c r="N554" s="180" t="s">
        <v>45</v>
      </c>
      <c r="P554" s="140">
        <f>O554*H554</f>
        <v>0</v>
      </c>
      <c r="Q554" s="140">
        <v>1.06E-2</v>
      </c>
      <c r="R554" s="140">
        <f>Q554*H554</f>
        <v>2.12E-2</v>
      </c>
      <c r="S554" s="140">
        <v>0</v>
      </c>
      <c r="T554" s="141">
        <f>S554*H554</f>
        <v>0</v>
      </c>
      <c r="AR554" s="142" t="s">
        <v>192</v>
      </c>
      <c r="AT554" s="142" t="s">
        <v>361</v>
      </c>
      <c r="AU554" s="142" t="s">
        <v>90</v>
      </c>
      <c r="AY554" s="16" t="s">
        <v>127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6" t="s">
        <v>88</v>
      </c>
      <c r="BK554" s="143">
        <f>ROUND(I554*H554,2)</f>
        <v>0</v>
      </c>
      <c r="BL554" s="16" t="s">
        <v>134</v>
      </c>
      <c r="BM554" s="142" t="s">
        <v>536</v>
      </c>
    </row>
    <row r="555" spans="2:65" s="1" customFormat="1" ht="11.25">
      <c r="B555" s="31"/>
      <c r="D555" s="144" t="s">
        <v>136</v>
      </c>
      <c r="F555" s="145" t="s">
        <v>535</v>
      </c>
      <c r="I555" s="146"/>
      <c r="L555" s="31"/>
      <c r="M555" s="147"/>
      <c r="T555" s="55"/>
      <c r="AT555" s="16" t="s">
        <v>136</v>
      </c>
      <c r="AU555" s="16" t="s">
        <v>90</v>
      </c>
    </row>
    <row r="556" spans="2:65" s="12" customFormat="1" ht="11.25">
      <c r="B556" s="148"/>
      <c r="D556" s="144" t="s">
        <v>137</v>
      </c>
      <c r="E556" s="149" t="s">
        <v>1</v>
      </c>
      <c r="F556" s="150" t="s">
        <v>512</v>
      </c>
      <c r="H556" s="149" t="s">
        <v>1</v>
      </c>
      <c r="I556" s="151"/>
      <c r="L556" s="148"/>
      <c r="M556" s="152"/>
      <c r="T556" s="153"/>
      <c r="AT556" s="149" t="s">
        <v>137</v>
      </c>
      <c r="AU556" s="149" t="s">
        <v>90</v>
      </c>
      <c r="AV556" s="12" t="s">
        <v>88</v>
      </c>
      <c r="AW556" s="12" t="s">
        <v>36</v>
      </c>
      <c r="AX556" s="12" t="s">
        <v>80</v>
      </c>
      <c r="AY556" s="149" t="s">
        <v>127</v>
      </c>
    </row>
    <row r="557" spans="2:65" s="12" customFormat="1" ht="11.25">
      <c r="B557" s="148"/>
      <c r="D557" s="144" t="s">
        <v>137</v>
      </c>
      <c r="E557" s="149" t="s">
        <v>1</v>
      </c>
      <c r="F557" s="150" t="s">
        <v>245</v>
      </c>
      <c r="H557" s="149" t="s">
        <v>1</v>
      </c>
      <c r="I557" s="151"/>
      <c r="L557" s="148"/>
      <c r="M557" s="152"/>
      <c r="T557" s="153"/>
      <c r="AT557" s="149" t="s">
        <v>137</v>
      </c>
      <c r="AU557" s="149" t="s">
        <v>90</v>
      </c>
      <c r="AV557" s="12" t="s">
        <v>88</v>
      </c>
      <c r="AW557" s="12" t="s">
        <v>36</v>
      </c>
      <c r="AX557" s="12" t="s">
        <v>80</v>
      </c>
      <c r="AY557" s="149" t="s">
        <v>127</v>
      </c>
    </row>
    <row r="558" spans="2:65" s="13" customFormat="1" ht="11.25">
      <c r="B558" s="154"/>
      <c r="D558" s="144" t="s">
        <v>137</v>
      </c>
      <c r="E558" s="155" t="s">
        <v>1</v>
      </c>
      <c r="F558" s="156" t="s">
        <v>90</v>
      </c>
      <c r="H558" s="157">
        <v>2</v>
      </c>
      <c r="I558" s="158"/>
      <c r="L558" s="154"/>
      <c r="M558" s="159"/>
      <c r="T558" s="160"/>
      <c r="AT558" s="155" t="s">
        <v>137</v>
      </c>
      <c r="AU558" s="155" t="s">
        <v>90</v>
      </c>
      <c r="AV558" s="13" t="s">
        <v>90</v>
      </c>
      <c r="AW558" s="13" t="s">
        <v>36</v>
      </c>
      <c r="AX558" s="13" t="s">
        <v>88</v>
      </c>
      <c r="AY558" s="155" t="s">
        <v>127</v>
      </c>
    </row>
    <row r="559" spans="2:65" s="1" customFormat="1" ht="24.2" customHeight="1">
      <c r="B559" s="31"/>
      <c r="C559" s="171" t="s">
        <v>537</v>
      </c>
      <c r="D559" s="171" t="s">
        <v>361</v>
      </c>
      <c r="E559" s="172" t="s">
        <v>538</v>
      </c>
      <c r="F559" s="173" t="s">
        <v>539</v>
      </c>
      <c r="G559" s="174" t="s">
        <v>258</v>
      </c>
      <c r="H559" s="175">
        <v>2</v>
      </c>
      <c r="I559" s="176"/>
      <c r="J559" s="177">
        <f>ROUND(I559*H559,2)</f>
        <v>0</v>
      </c>
      <c r="K559" s="173" t="s">
        <v>143</v>
      </c>
      <c r="L559" s="178"/>
      <c r="M559" s="179" t="s">
        <v>1</v>
      </c>
      <c r="N559" s="180" t="s">
        <v>45</v>
      </c>
      <c r="P559" s="140">
        <f>O559*H559</f>
        <v>0</v>
      </c>
      <c r="Q559" s="140">
        <v>4.0000000000000001E-3</v>
      </c>
      <c r="R559" s="140">
        <f>Q559*H559</f>
        <v>8.0000000000000002E-3</v>
      </c>
      <c r="S559" s="140">
        <v>0</v>
      </c>
      <c r="T559" s="141">
        <f>S559*H559</f>
        <v>0</v>
      </c>
      <c r="AR559" s="142" t="s">
        <v>192</v>
      </c>
      <c r="AT559" s="142" t="s">
        <v>361</v>
      </c>
      <c r="AU559" s="142" t="s">
        <v>90</v>
      </c>
      <c r="AY559" s="16" t="s">
        <v>127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88</v>
      </c>
      <c r="BK559" s="143">
        <f>ROUND(I559*H559,2)</f>
        <v>0</v>
      </c>
      <c r="BL559" s="16" t="s">
        <v>134</v>
      </c>
      <c r="BM559" s="142" t="s">
        <v>540</v>
      </c>
    </row>
    <row r="560" spans="2:65" s="1" customFormat="1" ht="11.25">
      <c r="B560" s="31"/>
      <c r="D560" s="144" t="s">
        <v>136</v>
      </c>
      <c r="F560" s="145" t="s">
        <v>539</v>
      </c>
      <c r="I560" s="146"/>
      <c r="L560" s="31"/>
      <c r="M560" s="147"/>
      <c r="T560" s="55"/>
      <c r="AT560" s="16" t="s">
        <v>136</v>
      </c>
      <c r="AU560" s="16" t="s">
        <v>90</v>
      </c>
    </row>
    <row r="561" spans="2:65" s="12" customFormat="1" ht="11.25">
      <c r="B561" s="148"/>
      <c r="D561" s="144" t="s">
        <v>137</v>
      </c>
      <c r="E561" s="149" t="s">
        <v>1</v>
      </c>
      <c r="F561" s="150" t="s">
        <v>512</v>
      </c>
      <c r="H561" s="149" t="s">
        <v>1</v>
      </c>
      <c r="I561" s="151"/>
      <c r="L561" s="148"/>
      <c r="M561" s="152"/>
      <c r="T561" s="153"/>
      <c r="AT561" s="149" t="s">
        <v>137</v>
      </c>
      <c r="AU561" s="149" t="s">
        <v>90</v>
      </c>
      <c r="AV561" s="12" t="s">
        <v>88</v>
      </c>
      <c r="AW561" s="12" t="s">
        <v>36</v>
      </c>
      <c r="AX561" s="12" t="s">
        <v>80</v>
      </c>
      <c r="AY561" s="149" t="s">
        <v>127</v>
      </c>
    </row>
    <row r="562" spans="2:65" s="12" customFormat="1" ht="11.25">
      <c r="B562" s="148"/>
      <c r="D562" s="144" t="s">
        <v>137</v>
      </c>
      <c r="E562" s="149" t="s">
        <v>1</v>
      </c>
      <c r="F562" s="150" t="s">
        <v>245</v>
      </c>
      <c r="H562" s="149" t="s">
        <v>1</v>
      </c>
      <c r="I562" s="151"/>
      <c r="L562" s="148"/>
      <c r="M562" s="152"/>
      <c r="T562" s="153"/>
      <c r="AT562" s="149" t="s">
        <v>137</v>
      </c>
      <c r="AU562" s="149" t="s">
        <v>90</v>
      </c>
      <c r="AV562" s="12" t="s">
        <v>88</v>
      </c>
      <c r="AW562" s="12" t="s">
        <v>36</v>
      </c>
      <c r="AX562" s="12" t="s">
        <v>80</v>
      </c>
      <c r="AY562" s="149" t="s">
        <v>127</v>
      </c>
    </row>
    <row r="563" spans="2:65" s="13" customFormat="1" ht="11.25">
      <c r="B563" s="154"/>
      <c r="D563" s="144" t="s">
        <v>137</v>
      </c>
      <c r="E563" s="155" t="s">
        <v>1</v>
      </c>
      <c r="F563" s="156" t="s">
        <v>90</v>
      </c>
      <c r="H563" s="157">
        <v>2</v>
      </c>
      <c r="I563" s="158"/>
      <c r="L563" s="154"/>
      <c r="M563" s="159"/>
      <c r="T563" s="160"/>
      <c r="AT563" s="155" t="s">
        <v>137</v>
      </c>
      <c r="AU563" s="155" t="s">
        <v>90</v>
      </c>
      <c r="AV563" s="13" t="s">
        <v>90</v>
      </c>
      <c r="AW563" s="13" t="s">
        <v>36</v>
      </c>
      <c r="AX563" s="13" t="s">
        <v>88</v>
      </c>
      <c r="AY563" s="155" t="s">
        <v>127</v>
      </c>
    </row>
    <row r="564" spans="2:65" s="1" customFormat="1" ht="24.2" customHeight="1">
      <c r="B564" s="31"/>
      <c r="C564" s="131" t="s">
        <v>541</v>
      </c>
      <c r="D564" s="131" t="s">
        <v>129</v>
      </c>
      <c r="E564" s="132" t="s">
        <v>542</v>
      </c>
      <c r="F564" s="133" t="s">
        <v>543</v>
      </c>
      <c r="G564" s="134" t="s">
        <v>258</v>
      </c>
      <c r="H564" s="135">
        <v>1</v>
      </c>
      <c r="I564" s="136"/>
      <c r="J564" s="137">
        <f>ROUND(I564*H564,2)</f>
        <v>0</v>
      </c>
      <c r="K564" s="133" t="s">
        <v>143</v>
      </c>
      <c r="L564" s="31"/>
      <c r="M564" s="138" t="s">
        <v>1</v>
      </c>
      <c r="N564" s="139" t="s">
        <v>45</v>
      </c>
      <c r="P564" s="140">
        <f>O564*H564</f>
        <v>0</v>
      </c>
      <c r="Q564" s="140">
        <v>1.7099999999999999E-3</v>
      </c>
      <c r="R564" s="140">
        <f>Q564*H564</f>
        <v>1.7099999999999999E-3</v>
      </c>
      <c r="S564" s="140">
        <v>0</v>
      </c>
      <c r="T564" s="141">
        <f>S564*H564</f>
        <v>0</v>
      </c>
      <c r="AR564" s="142" t="s">
        <v>134</v>
      </c>
      <c r="AT564" s="142" t="s">
        <v>129</v>
      </c>
      <c r="AU564" s="142" t="s">
        <v>90</v>
      </c>
      <c r="AY564" s="16" t="s">
        <v>127</v>
      </c>
      <c r="BE564" s="143">
        <f>IF(N564="základní",J564,0)</f>
        <v>0</v>
      </c>
      <c r="BF564" s="143">
        <f>IF(N564="snížená",J564,0)</f>
        <v>0</v>
      </c>
      <c r="BG564" s="143">
        <f>IF(N564="zákl. přenesená",J564,0)</f>
        <v>0</v>
      </c>
      <c r="BH564" s="143">
        <f>IF(N564="sníž. přenesená",J564,0)</f>
        <v>0</v>
      </c>
      <c r="BI564" s="143">
        <f>IF(N564="nulová",J564,0)</f>
        <v>0</v>
      </c>
      <c r="BJ564" s="16" t="s">
        <v>88</v>
      </c>
      <c r="BK564" s="143">
        <f>ROUND(I564*H564,2)</f>
        <v>0</v>
      </c>
      <c r="BL564" s="16" t="s">
        <v>134</v>
      </c>
      <c r="BM564" s="142" t="s">
        <v>544</v>
      </c>
    </row>
    <row r="565" spans="2:65" s="1" customFormat="1" ht="29.25">
      <c r="B565" s="31"/>
      <c r="D565" s="144" t="s">
        <v>136</v>
      </c>
      <c r="F565" s="145" t="s">
        <v>545</v>
      </c>
      <c r="I565" s="146"/>
      <c r="L565" s="31"/>
      <c r="M565" s="147"/>
      <c r="T565" s="55"/>
      <c r="AT565" s="16" t="s">
        <v>136</v>
      </c>
      <c r="AU565" s="16" t="s">
        <v>90</v>
      </c>
    </row>
    <row r="566" spans="2:65" s="1" customFormat="1" ht="11.25">
      <c r="B566" s="31"/>
      <c r="D566" s="161" t="s">
        <v>146</v>
      </c>
      <c r="F566" s="162" t="s">
        <v>546</v>
      </c>
      <c r="I566" s="146"/>
      <c r="L566" s="31"/>
      <c r="M566" s="147"/>
      <c r="T566" s="55"/>
      <c r="AT566" s="16" t="s">
        <v>146</v>
      </c>
      <c r="AU566" s="16" t="s">
        <v>90</v>
      </c>
    </row>
    <row r="567" spans="2:65" s="12" customFormat="1" ht="11.25">
      <c r="B567" s="148"/>
      <c r="D567" s="144" t="s">
        <v>137</v>
      </c>
      <c r="E567" s="149" t="s">
        <v>1</v>
      </c>
      <c r="F567" s="150" t="s">
        <v>512</v>
      </c>
      <c r="H567" s="149" t="s">
        <v>1</v>
      </c>
      <c r="I567" s="151"/>
      <c r="L567" s="148"/>
      <c r="M567" s="152"/>
      <c r="T567" s="153"/>
      <c r="AT567" s="149" t="s">
        <v>137</v>
      </c>
      <c r="AU567" s="149" t="s">
        <v>90</v>
      </c>
      <c r="AV567" s="12" t="s">
        <v>88</v>
      </c>
      <c r="AW567" s="12" t="s">
        <v>36</v>
      </c>
      <c r="AX567" s="12" t="s">
        <v>80</v>
      </c>
      <c r="AY567" s="149" t="s">
        <v>127</v>
      </c>
    </row>
    <row r="568" spans="2:65" s="12" customFormat="1" ht="11.25">
      <c r="B568" s="148"/>
      <c r="D568" s="144" t="s">
        <v>137</v>
      </c>
      <c r="E568" s="149" t="s">
        <v>1</v>
      </c>
      <c r="F568" s="150" t="s">
        <v>245</v>
      </c>
      <c r="H568" s="149" t="s">
        <v>1</v>
      </c>
      <c r="I568" s="151"/>
      <c r="L568" s="148"/>
      <c r="M568" s="152"/>
      <c r="T568" s="153"/>
      <c r="AT568" s="149" t="s">
        <v>137</v>
      </c>
      <c r="AU568" s="149" t="s">
        <v>90</v>
      </c>
      <c r="AV568" s="12" t="s">
        <v>88</v>
      </c>
      <c r="AW568" s="12" t="s">
        <v>36</v>
      </c>
      <c r="AX568" s="12" t="s">
        <v>80</v>
      </c>
      <c r="AY568" s="149" t="s">
        <v>127</v>
      </c>
    </row>
    <row r="569" spans="2:65" s="13" customFormat="1" ht="11.25">
      <c r="B569" s="154"/>
      <c r="D569" s="144" t="s">
        <v>137</v>
      </c>
      <c r="E569" s="155" t="s">
        <v>1</v>
      </c>
      <c r="F569" s="156" t="s">
        <v>88</v>
      </c>
      <c r="H569" s="157">
        <v>1</v>
      </c>
      <c r="I569" s="158"/>
      <c r="L569" s="154"/>
      <c r="M569" s="159"/>
      <c r="T569" s="160"/>
      <c r="AT569" s="155" t="s">
        <v>137</v>
      </c>
      <c r="AU569" s="155" t="s">
        <v>90</v>
      </c>
      <c r="AV569" s="13" t="s">
        <v>90</v>
      </c>
      <c r="AW569" s="13" t="s">
        <v>36</v>
      </c>
      <c r="AX569" s="13" t="s">
        <v>88</v>
      </c>
      <c r="AY569" s="155" t="s">
        <v>127</v>
      </c>
    </row>
    <row r="570" spans="2:65" s="1" customFormat="1" ht="24.2" customHeight="1">
      <c r="B570" s="31"/>
      <c r="C570" s="171" t="s">
        <v>547</v>
      </c>
      <c r="D570" s="171" t="s">
        <v>361</v>
      </c>
      <c r="E570" s="172" t="s">
        <v>548</v>
      </c>
      <c r="F570" s="173" t="s">
        <v>549</v>
      </c>
      <c r="G570" s="174" t="s">
        <v>258</v>
      </c>
      <c r="H570" s="175">
        <v>1</v>
      </c>
      <c r="I570" s="176"/>
      <c r="J570" s="177">
        <f>ROUND(I570*H570,2)</f>
        <v>0</v>
      </c>
      <c r="K570" s="173" t="s">
        <v>143</v>
      </c>
      <c r="L570" s="178"/>
      <c r="M570" s="179" t="s">
        <v>1</v>
      </c>
      <c r="N570" s="180" t="s">
        <v>45</v>
      </c>
      <c r="P570" s="140">
        <f>O570*H570</f>
        <v>0</v>
      </c>
      <c r="Q570" s="140">
        <v>1.9699999999999999E-2</v>
      </c>
      <c r="R570" s="140">
        <f>Q570*H570</f>
        <v>1.9699999999999999E-2</v>
      </c>
      <c r="S570" s="140">
        <v>0</v>
      </c>
      <c r="T570" s="141">
        <f>S570*H570</f>
        <v>0</v>
      </c>
      <c r="AR570" s="142" t="s">
        <v>192</v>
      </c>
      <c r="AT570" s="142" t="s">
        <v>361</v>
      </c>
      <c r="AU570" s="142" t="s">
        <v>90</v>
      </c>
      <c r="AY570" s="16" t="s">
        <v>127</v>
      </c>
      <c r="BE570" s="143">
        <f>IF(N570="základní",J570,0)</f>
        <v>0</v>
      </c>
      <c r="BF570" s="143">
        <f>IF(N570="snížená",J570,0)</f>
        <v>0</v>
      </c>
      <c r="BG570" s="143">
        <f>IF(N570="zákl. přenesená",J570,0)</f>
        <v>0</v>
      </c>
      <c r="BH570" s="143">
        <f>IF(N570="sníž. přenesená",J570,0)</f>
        <v>0</v>
      </c>
      <c r="BI570" s="143">
        <f>IF(N570="nulová",J570,0)</f>
        <v>0</v>
      </c>
      <c r="BJ570" s="16" t="s">
        <v>88</v>
      </c>
      <c r="BK570" s="143">
        <f>ROUND(I570*H570,2)</f>
        <v>0</v>
      </c>
      <c r="BL570" s="16" t="s">
        <v>134</v>
      </c>
      <c r="BM570" s="142" t="s">
        <v>550</v>
      </c>
    </row>
    <row r="571" spans="2:65" s="1" customFormat="1" ht="19.5">
      <c r="B571" s="31"/>
      <c r="D571" s="144" t="s">
        <v>136</v>
      </c>
      <c r="F571" s="145" t="s">
        <v>549</v>
      </c>
      <c r="I571" s="146"/>
      <c r="L571" s="31"/>
      <c r="M571" s="147"/>
      <c r="T571" s="55"/>
      <c r="AT571" s="16" t="s">
        <v>136</v>
      </c>
      <c r="AU571" s="16" t="s">
        <v>90</v>
      </c>
    </row>
    <row r="572" spans="2:65" s="12" customFormat="1" ht="11.25">
      <c r="B572" s="148"/>
      <c r="D572" s="144" t="s">
        <v>137</v>
      </c>
      <c r="E572" s="149" t="s">
        <v>1</v>
      </c>
      <c r="F572" s="150" t="s">
        <v>512</v>
      </c>
      <c r="H572" s="149" t="s">
        <v>1</v>
      </c>
      <c r="I572" s="151"/>
      <c r="L572" s="148"/>
      <c r="M572" s="152"/>
      <c r="T572" s="153"/>
      <c r="AT572" s="149" t="s">
        <v>137</v>
      </c>
      <c r="AU572" s="149" t="s">
        <v>90</v>
      </c>
      <c r="AV572" s="12" t="s">
        <v>88</v>
      </c>
      <c r="AW572" s="12" t="s">
        <v>36</v>
      </c>
      <c r="AX572" s="12" t="s">
        <v>80</v>
      </c>
      <c r="AY572" s="149" t="s">
        <v>127</v>
      </c>
    </row>
    <row r="573" spans="2:65" s="12" customFormat="1" ht="11.25">
      <c r="B573" s="148"/>
      <c r="D573" s="144" t="s">
        <v>137</v>
      </c>
      <c r="E573" s="149" t="s">
        <v>1</v>
      </c>
      <c r="F573" s="150" t="s">
        <v>245</v>
      </c>
      <c r="H573" s="149" t="s">
        <v>1</v>
      </c>
      <c r="I573" s="151"/>
      <c r="L573" s="148"/>
      <c r="M573" s="152"/>
      <c r="T573" s="153"/>
      <c r="AT573" s="149" t="s">
        <v>137</v>
      </c>
      <c r="AU573" s="149" t="s">
        <v>90</v>
      </c>
      <c r="AV573" s="12" t="s">
        <v>88</v>
      </c>
      <c r="AW573" s="12" t="s">
        <v>36</v>
      </c>
      <c r="AX573" s="12" t="s">
        <v>80</v>
      </c>
      <c r="AY573" s="149" t="s">
        <v>127</v>
      </c>
    </row>
    <row r="574" spans="2:65" s="13" customFormat="1" ht="11.25">
      <c r="B574" s="154"/>
      <c r="D574" s="144" t="s">
        <v>137</v>
      </c>
      <c r="E574" s="155" t="s">
        <v>1</v>
      </c>
      <c r="F574" s="156" t="s">
        <v>88</v>
      </c>
      <c r="H574" s="157">
        <v>1</v>
      </c>
      <c r="I574" s="158"/>
      <c r="L574" s="154"/>
      <c r="M574" s="159"/>
      <c r="T574" s="160"/>
      <c r="AT574" s="155" t="s">
        <v>137</v>
      </c>
      <c r="AU574" s="155" t="s">
        <v>90</v>
      </c>
      <c r="AV574" s="13" t="s">
        <v>90</v>
      </c>
      <c r="AW574" s="13" t="s">
        <v>36</v>
      </c>
      <c r="AX574" s="13" t="s">
        <v>88</v>
      </c>
      <c r="AY574" s="155" t="s">
        <v>127</v>
      </c>
    </row>
    <row r="575" spans="2:65" s="1" customFormat="1" ht="33" customHeight="1">
      <c r="B575" s="31"/>
      <c r="C575" s="131" t="s">
        <v>551</v>
      </c>
      <c r="D575" s="131" t="s">
        <v>129</v>
      </c>
      <c r="E575" s="132" t="s">
        <v>552</v>
      </c>
      <c r="F575" s="133" t="s">
        <v>553</v>
      </c>
      <c r="G575" s="134" t="s">
        <v>201</v>
      </c>
      <c r="H575" s="135">
        <v>46</v>
      </c>
      <c r="I575" s="136"/>
      <c r="J575" s="137">
        <f>ROUND(I575*H575,2)</f>
        <v>0</v>
      </c>
      <c r="K575" s="133" t="s">
        <v>143</v>
      </c>
      <c r="L575" s="31"/>
      <c r="M575" s="138" t="s">
        <v>1</v>
      </c>
      <c r="N575" s="139" t="s">
        <v>45</v>
      </c>
      <c r="P575" s="140">
        <f>O575*H575</f>
        <v>0</v>
      </c>
      <c r="Q575" s="140">
        <v>0</v>
      </c>
      <c r="R575" s="140">
        <f>Q575*H575</f>
        <v>0</v>
      </c>
      <c r="S575" s="140">
        <v>0</v>
      </c>
      <c r="T575" s="141">
        <f>S575*H575</f>
        <v>0</v>
      </c>
      <c r="AR575" s="142" t="s">
        <v>134</v>
      </c>
      <c r="AT575" s="142" t="s">
        <v>129</v>
      </c>
      <c r="AU575" s="142" t="s">
        <v>90</v>
      </c>
      <c r="AY575" s="16" t="s">
        <v>127</v>
      </c>
      <c r="BE575" s="143">
        <f>IF(N575="základní",J575,0)</f>
        <v>0</v>
      </c>
      <c r="BF575" s="143">
        <f>IF(N575="snížená",J575,0)</f>
        <v>0</v>
      </c>
      <c r="BG575" s="143">
        <f>IF(N575="zákl. přenesená",J575,0)</f>
        <v>0</v>
      </c>
      <c r="BH575" s="143">
        <f>IF(N575="sníž. přenesená",J575,0)</f>
        <v>0</v>
      </c>
      <c r="BI575" s="143">
        <f>IF(N575="nulová",J575,0)</f>
        <v>0</v>
      </c>
      <c r="BJ575" s="16" t="s">
        <v>88</v>
      </c>
      <c r="BK575" s="143">
        <f>ROUND(I575*H575,2)</f>
        <v>0</v>
      </c>
      <c r="BL575" s="16" t="s">
        <v>134</v>
      </c>
      <c r="BM575" s="142" t="s">
        <v>554</v>
      </c>
    </row>
    <row r="576" spans="2:65" s="1" customFormat="1" ht="29.25">
      <c r="B576" s="31"/>
      <c r="D576" s="144" t="s">
        <v>136</v>
      </c>
      <c r="F576" s="145" t="s">
        <v>555</v>
      </c>
      <c r="I576" s="146"/>
      <c r="L576" s="31"/>
      <c r="M576" s="147"/>
      <c r="T576" s="55"/>
      <c r="AT576" s="16" t="s">
        <v>136</v>
      </c>
      <c r="AU576" s="16" t="s">
        <v>90</v>
      </c>
    </row>
    <row r="577" spans="2:65" s="1" customFormat="1" ht="11.25">
      <c r="B577" s="31"/>
      <c r="D577" s="161" t="s">
        <v>146</v>
      </c>
      <c r="F577" s="162" t="s">
        <v>556</v>
      </c>
      <c r="I577" s="146"/>
      <c r="L577" s="31"/>
      <c r="M577" s="147"/>
      <c r="T577" s="55"/>
      <c r="AT577" s="16" t="s">
        <v>146</v>
      </c>
      <c r="AU577" s="16" t="s">
        <v>90</v>
      </c>
    </row>
    <row r="578" spans="2:65" s="12" customFormat="1" ht="11.25">
      <c r="B578" s="148"/>
      <c r="D578" s="144" t="s">
        <v>137</v>
      </c>
      <c r="E578" s="149" t="s">
        <v>1</v>
      </c>
      <c r="F578" s="150" t="s">
        <v>557</v>
      </c>
      <c r="H578" s="149" t="s">
        <v>1</v>
      </c>
      <c r="I578" s="151"/>
      <c r="L578" s="148"/>
      <c r="M578" s="152"/>
      <c r="T578" s="153"/>
      <c r="AT578" s="149" t="s">
        <v>137</v>
      </c>
      <c r="AU578" s="149" t="s">
        <v>90</v>
      </c>
      <c r="AV578" s="12" t="s">
        <v>88</v>
      </c>
      <c r="AW578" s="12" t="s">
        <v>36</v>
      </c>
      <c r="AX578" s="12" t="s">
        <v>80</v>
      </c>
      <c r="AY578" s="149" t="s">
        <v>127</v>
      </c>
    </row>
    <row r="579" spans="2:65" s="12" customFormat="1" ht="11.25">
      <c r="B579" s="148"/>
      <c r="D579" s="144" t="s">
        <v>137</v>
      </c>
      <c r="E579" s="149" t="s">
        <v>1</v>
      </c>
      <c r="F579" s="150" t="s">
        <v>151</v>
      </c>
      <c r="H579" s="149" t="s">
        <v>1</v>
      </c>
      <c r="I579" s="151"/>
      <c r="L579" s="148"/>
      <c r="M579" s="152"/>
      <c r="T579" s="153"/>
      <c r="AT579" s="149" t="s">
        <v>137</v>
      </c>
      <c r="AU579" s="149" t="s">
        <v>90</v>
      </c>
      <c r="AV579" s="12" t="s">
        <v>88</v>
      </c>
      <c r="AW579" s="12" t="s">
        <v>36</v>
      </c>
      <c r="AX579" s="12" t="s">
        <v>80</v>
      </c>
      <c r="AY579" s="149" t="s">
        <v>127</v>
      </c>
    </row>
    <row r="580" spans="2:65" s="13" customFormat="1" ht="11.25">
      <c r="B580" s="154"/>
      <c r="D580" s="144" t="s">
        <v>137</v>
      </c>
      <c r="E580" s="155" t="s">
        <v>1</v>
      </c>
      <c r="F580" s="156" t="s">
        <v>474</v>
      </c>
      <c r="H580" s="157">
        <v>46</v>
      </c>
      <c r="I580" s="158"/>
      <c r="L580" s="154"/>
      <c r="M580" s="159"/>
      <c r="T580" s="160"/>
      <c r="AT580" s="155" t="s">
        <v>137</v>
      </c>
      <c r="AU580" s="155" t="s">
        <v>90</v>
      </c>
      <c r="AV580" s="13" t="s">
        <v>90</v>
      </c>
      <c r="AW580" s="13" t="s">
        <v>36</v>
      </c>
      <c r="AX580" s="13" t="s">
        <v>88</v>
      </c>
      <c r="AY580" s="155" t="s">
        <v>127</v>
      </c>
    </row>
    <row r="581" spans="2:65" s="1" customFormat="1" ht="24.2" customHeight="1">
      <c r="B581" s="31"/>
      <c r="C581" s="171" t="s">
        <v>558</v>
      </c>
      <c r="D581" s="171" t="s">
        <v>361</v>
      </c>
      <c r="E581" s="172" t="s">
        <v>559</v>
      </c>
      <c r="F581" s="173" t="s">
        <v>560</v>
      </c>
      <c r="G581" s="174" t="s">
        <v>201</v>
      </c>
      <c r="H581" s="175">
        <v>46</v>
      </c>
      <c r="I581" s="176"/>
      <c r="J581" s="177">
        <f>ROUND(I581*H581,2)</f>
        <v>0</v>
      </c>
      <c r="K581" s="173" t="s">
        <v>1</v>
      </c>
      <c r="L581" s="178"/>
      <c r="M581" s="179" t="s">
        <v>1</v>
      </c>
      <c r="N581" s="180" t="s">
        <v>45</v>
      </c>
      <c r="P581" s="140">
        <f>O581*H581</f>
        <v>0</v>
      </c>
      <c r="Q581" s="140">
        <v>2.7E-4</v>
      </c>
      <c r="R581" s="140">
        <f>Q581*H581</f>
        <v>1.242E-2</v>
      </c>
      <c r="S581" s="140">
        <v>0</v>
      </c>
      <c r="T581" s="141">
        <f>S581*H581</f>
        <v>0</v>
      </c>
      <c r="AR581" s="142" t="s">
        <v>192</v>
      </c>
      <c r="AT581" s="142" t="s">
        <v>361</v>
      </c>
      <c r="AU581" s="142" t="s">
        <v>90</v>
      </c>
      <c r="AY581" s="16" t="s">
        <v>127</v>
      </c>
      <c r="BE581" s="143">
        <f>IF(N581="základní",J581,0)</f>
        <v>0</v>
      </c>
      <c r="BF581" s="143">
        <f>IF(N581="snížená",J581,0)</f>
        <v>0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6" t="s">
        <v>88</v>
      </c>
      <c r="BK581" s="143">
        <f>ROUND(I581*H581,2)</f>
        <v>0</v>
      </c>
      <c r="BL581" s="16" t="s">
        <v>134</v>
      </c>
      <c r="BM581" s="142" t="s">
        <v>561</v>
      </c>
    </row>
    <row r="582" spans="2:65" s="1" customFormat="1" ht="19.5">
      <c r="B582" s="31"/>
      <c r="D582" s="144" t="s">
        <v>136</v>
      </c>
      <c r="F582" s="145" t="s">
        <v>560</v>
      </c>
      <c r="I582" s="146"/>
      <c r="L582" s="31"/>
      <c r="M582" s="147"/>
      <c r="T582" s="55"/>
      <c r="AT582" s="16" t="s">
        <v>136</v>
      </c>
      <c r="AU582" s="16" t="s">
        <v>90</v>
      </c>
    </row>
    <row r="583" spans="2:65" s="1" customFormat="1" ht="19.5">
      <c r="B583" s="31"/>
      <c r="D583" s="144" t="s">
        <v>219</v>
      </c>
      <c r="F583" s="170" t="s">
        <v>562</v>
      </c>
      <c r="I583" s="146"/>
      <c r="L583" s="31"/>
      <c r="M583" s="147"/>
      <c r="T583" s="55"/>
      <c r="AT583" s="16" t="s">
        <v>219</v>
      </c>
      <c r="AU583" s="16" t="s">
        <v>90</v>
      </c>
    </row>
    <row r="584" spans="2:65" s="12" customFormat="1" ht="11.25">
      <c r="B584" s="148"/>
      <c r="D584" s="144" t="s">
        <v>137</v>
      </c>
      <c r="E584" s="149" t="s">
        <v>1</v>
      </c>
      <c r="F584" s="150" t="s">
        <v>557</v>
      </c>
      <c r="H584" s="149" t="s">
        <v>1</v>
      </c>
      <c r="I584" s="151"/>
      <c r="L584" s="148"/>
      <c r="M584" s="152"/>
      <c r="T584" s="153"/>
      <c r="AT584" s="149" t="s">
        <v>137</v>
      </c>
      <c r="AU584" s="149" t="s">
        <v>90</v>
      </c>
      <c r="AV584" s="12" t="s">
        <v>88</v>
      </c>
      <c r="AW584" s="12" t="s">
        <v>36</v>
      </c>
      <c r="AX584" s="12" t="s">
        <v>80</v>
      </c>
      <c r="AY584" s="149" t="s">
        <v>127</v>
      </c>
    </row>
    <row r="585" spans="2:65" s="12" customFormat="1" ht="11.25">
      <c r="B585" s="148"/>
      <c r="D585" s="144" t="s">
        <v>137</v>
      </c>
      <c r="E585" s="149" t="s">
        <v>1</v>
      </c>
      <c r="F585" s="150" t="s">
        <v>151</v>
      </c>
      <c r="H585" s="149" t="s">
        <v>1</v>
      </c>
      <c r="I585" s="151"/>
      <c r="L585" s="148"/>
      <c r="M585" s="152"/>
      <c r="T585" s="153"/>
      <c r="AT585" s="149" t="s">
        <v>137</v>
      </c>
      <c r="AU585" s="149" t="s">
        <v>90</v>
      </c>
      <c r="AV585" s="12" t="s">
        <v>88</v>
      </c>
      <c r="AW585" s="12" t="s">
        <v>36</v>
      </c>
      <c r="AX585" s="12" t="s">
        <v>80</v>
      </c>
      <c r="AY585" s="149" t="s">
        <v>127</v>
      </c>
    </row>
    <row r="586" spans="2:65" s="13" customFormat="1" ht="11.25">
      <c r="B586" s="154"/>
      <c r="D586" s="144" t="s">
        <v>137</v>
      </c>
      <c r="E586" s="155" t="s">
        <v>1</v>
      </c>
      <c r="F586" s="156" t="s">
        <v>474</v>
      </c>
      <c r="H586" s="157">
        <v>46</v>
      </c>
      <c r="I586" s="158"/>
      <c r="L586" s="154"/>
      <c r="M586" s="159"/>
      <c r="T586" s="160"/>
      <c r="AT586" s="155" t="s">
        <v>137</v>
      </c>
      <c r="AU586" s="155" t="s">
        <v>90</v>
      </c>
      <c r="AV586" s="13" t="s">
        <v>90</v>
      </c>
      <c r="AW586" s="13" t="s">
        <v>36</v>
      </c>
      <c r="AX586" s="13" t="s">
        <v>88</v>
      </c>
      <c r="AY586" s="155" t="s">
        <v>127</v>
      </c>
    </row>
    <row r="587" spans="2:65" s="1" customFormat="1" ht="24.2" customHeight="1">
      <c r="B587" s="31"/>
      <c r="C587" s="171" t="s">
        <v>563</v>
      </c>
      <c r="D587" s="171" t="s">
        <v>361</v>
      </c>
      <c r="E587" s="172" t="s">
        <v>564</v>
      </c>
      <c r="F587" s="173" t="s">
        <v>565</v>
      </c>
      <c r="G587" s="174" t="s">
        <v>258</v>
      </c>
      <c r="H587" s="175">
        <v>18</v>
      </c>
      <c r="I587" s="176"/>
      <c r="J587" s="177">
        <f>ROUND(I587*H587,2)</f>
        <v>0</v>
      </c>
      <c r="K587" s="173" t="s">
        <v>1</v>
      </c>
      <c r="L587" s="178"/>
      <c r="M587" s="179" t="s">
        <v>1</v>
      </c>
      <c r="N587" s="180" t="s">
        <v>45</v>
      </c>
      <c r="P587" s="140">
        <f>O587*H587</f>
        <v>0</v>
      </c>
      <c r="Q587" s="140">
        <v>6.4999999999999997E-4</v>
      </c>
      <c r="R587" s="140">
        <f>Q587*H587</f>
        <v>1.1699999999999999E-2</v>
      </c>
      <c r="S587" s="140">
        <v>0</v>
      </c>
      <c r="T587" s="141">
        <f>S587*H587</f>
        <v>0</v>
      </c>
      <c r="AR587" s="142" t="s">
        <v>192</v>
      </c>
      <c r="AT587" s="142" t="s">
        <v>361</v>
      </c>
      <c r="AU587" s="142" t="s">
        <v>90</v>
      </c>
      <c r="AY587" s="16" t="s">
        <v>127</v>
      </c>
      <c r="BE587" s="143">
        <f>IF(N587="základní",J587,0)</f>
        <v>0</v>
      </c>
      <c r="BF587" s="143">
        <f>IF(N587="snížená",J587,0)</f>
        <v>0</v>
      </c>
      <c r="BG587" s="143">
        <f>IF(N587="zákl. přenesená",J587,0)</f>
        <v>0</v>
      </c>
      <c r="BH587" s="143">
        <f>IF(N587="sníž. přenesená",J587,0)</f>
        <v>0</v>
      </c>
      <c r="BI587" s="143">
        <f>IF(N587="nulová",J587,0)</f>
        <v>0</v>
      </c>
      <c r="BJ587" s="16" t="s">
        <v>88</v>
      </c>
      <c r="BK587" s="143">
        <f>ROUND(I587*H587,2)</f>
        <v>0</v>
      </c>
      <c r="BL587" s="16" t="s">
        <v>134</v>
      </c>
      <c r="BM587" s="142" t="s">
        <v>566</v>
      </c>
    </row>
    <row r="588" spans="2:65" s="1" customFormat="1" ht="11.25">
      <c r="B588" s="31"/>
      <c r="D588" s="144" t="s">
        <v>136</v>
      </c>
      <c r="F588" s="145" t="s">
        <v>565</v>
      </c>
      <c r="I588" s="146"/>
      <c r="L588" s="31"/>
      <c r="M588" s="147"/>
      <c r="T588" s="55"/>
      <c r="AT588" s="16" t="s">
        <v>136</v>
      </c>
      <c r="AU588" s="16" t="s">
        <v>90</v>
      </c>
    </row>
    <row r="589" spans="2:65" s="12" customFormat="1" ht="11.25">
      <c r="B589" s="148"/>
      <c r="D589" s="144" t="s">
        <v>137</v>
      </c>
      <c r="E589" s="149" t="s">
        <v>1</v>
      </c>
      <c r="F589" s="150" t="s">
        <v>415</v>
      </c>
      <c r="H589" s="149" t="s">
        <v>1</v>
      </c>
      <c r="I589" s="151"/>
      <c r="L589" s="148"/>
      <c r="M589" s="152"/>
      <c r="T589" s="153"/>
      <c r="AT589" s="149" t="s">
        <v>137</v>
      </c>
      <c r="AU589" s="149" t="s">
        <v>90</v>
      </c>
      <c r="AV589" s="12" t="s">
        <v>88</v>
      </c>
      <c r="AW589" s="12" t="s">
        <v>36</v>
      </c>
      <c r="AX589" s="12" t="s">
        <v>80</v>
      </c>
      <c r="AY589" s="149" t="s">
        <v>127</v>
      </c>
    </row>
    <row r="590" spans="2:65" s="12" customFormat="1" ht="11.25">
      <c r="B590" s="148"/>
      <c r="D590" s="144" t="s">
        <v>137</v>
      </c>
      <c r="E590" s="149" t="s">
        <v>1</v>
      </c>
      <c r="F590" s="150" t="s">
        <v>567</v>
      </c>
      <c r="H590" s="149" t="s">
        <v>1</v>
      </c>
      <c r="I590" s="151"/>
      <c r="L590" s="148"/>
      <c r="M590" s="152"/>
      <c r="T590" s="153"/>
      <c r="AT590" s="149" t="s">
        <v>137</v>
      </c>
      <c r="AU590" s="149" t="s">
        <v>90</v>
      </c>
      <c r="AV590" s="12" t="s">
        <v>88</v>
      </c>
      <c r="AW590" s="12" t="s">
        <v>36</v>
      </c>
      <c r="AX590" s="12" t="s">
        <v>80</v>
      </c>
      <c r="AY590" s="149" t="s">
        <v>127</v>
      </c>
    </row>
    <row r="591" spans="2:65" s="13" customFormat="1" ht="11.25">
      <c r="B591" s="154"/>
      <c r="D591" s="144" t="s">
        <v>137</v>
      </c>
      <c r="E591" s="155" t="s">
        <v>1</v>
      </c>
      <c r="F591" s="156" t="s">
        <v>268</v>
      </c>
      <c r="H591" s="157">
        <v>18</v>
      </c>
      <c r="I591" s="158"/>
      <c r="L591" s="154"/>
      <c r="M591" s="159"/>
      <c r="T591" s="160"/>
      <c r="AT591" s="155" t="s">
        <v>137</v>
      </c>
      <c r="AU591" s="155" t="s">
        <v>90</v>
      </c>
      <c r="AV591" s="13" t="s">
        <v>90</v>
      </c>
      <c r="AW591" s="13" t="s">
        <v>36</v>
      </c>
      <c r="AX591" s="13" t="s">
        <v>88</v>
      </c>
      <c r="AY591" s="155" t="s">
        <v>127</v>
      </c>
    </row>
    <row r="592" spans="2:65" s="1" customFormat="1" ht="24.2" customHeight="1">
      <c r="B592" s="31"/>
      <c r="C592" s="171" t="s">
        <v>568</v>
      </c>
      <c r="D592" s="171" t="s">
        <v>361</v>
      </c>
      <c r="E592" s="172" t="s">
        <v>569</v>
      </c>
      <c r="F592" s="173" t="s">
        <v>570</v>
      </c>
      <c r="G592" s="174" t="s">
        <v>258</v>
      </c>
      <c r="H592" s="175">
        <v>5</v>
      </c>
      <c r="I592" s="176"/>
      <c r="J592" s="177">
        <f>ROUND(I592*H592,2)</f>
        <v>0</v>
      </c>
      <c r="K592" s="173" t="s">
        <v>1</v>
      </c>
      <c r="L592" s="178"/>
      <c r="M592" s="179" t="s">
        <v>1</v>
      </c>
      <c r="N592" s="180" t="s">
        <v>45</v>
      </c>
      <c r="P592" s="140">
        <f>O592*H592</f>
        <v>0</v>
      </c>
      <c r="Q592" s="140">
        <v>2.0000000000000001E-4</v>
      </c>
      <c r="R592" s="140">
        <f>Q592*H592</f>
        <v>1E-3</v>
      </c>
      <c r="S592" s="140">
        <v>0</v>
      </c>
      <c r="T592" s="141">
        <f>S592*H592</f>
        <v>0</v>
      </c>
      <c r="AR592" s="142" t="s">
        <v>192</v>
      </c>
      <c r="AT592" s="142" t="s">
        <v>361</v>
      </c>
      <c r="AU592" s="142" t="s">
        <v>90</v>
      </c>
      <c r="AY592" s="16" t="s">
        <v>127</v>
      </c>
      <c r="BE592" s="143">
        <f>IF(N592="základní",J592,0)</f>
        <v>0</v>
      </c>
      <c r="BF592" s="143">
        <f>IF(N592="snížená",J592,0)</f>
        <v>0</v>
      </c>
      <c r="BG592" s="143">
        <f>IF(N592="zákl. přenesená",J592,0)</f>
        <v>0</v>
      </c>
      <c r="BH592" s="143">
        <f>IF(N592="sníž. přenesená",J592,0)</f>
        <v>0</v>
      </c>
      <c r="BI592" s="143">
        <f>IF(N592="nulová",J592,0)</f>
        <v>0</v>
      </c>
      <c r="BJ592" s="16" t="s">
        <v>88</v>
      </c>
      <c r="BK592" s="143">
        <f>ROUND(I592*H592,2)</f>
        <v>0</v>
      </c>
      <c r="BL592" s="16" t="s">
        <v>134</v>
      </c>
      <c r="BM592" s="142" t="s">
        <v>571</v>
      </c>
    </row>
    <row r="593" spans="2:65" s="1" customFormat="1" ht="11.25">
      <c r="B593" s="31"/>
      <c r="D593" s="144" t="s">
        <v>136</v>
      </c>
      <c r="F593" s="145" t="s">
        <v>570</v>
      </c>
      <c r="I593" s="146"/>
      <c r="L593" s="31"/>
      <c r="M593" s="147"/>
      <c r="T593" s="55"/>
      <c r="AT593" s="16" t="s">
        <v>136</v>
      </c>
      <c r="AU593" s="16" t="s">
        <v>90</v>
      </c>
    </row>
    <row r="594" spans="2:65" s="12" customFormat="1" ht="11.25">
      <c r="B594" s="148"/>
      <c r="D594" s="144" t="s">
        <v>137</v>
      </c>
      <c r="E594" s="149" t="s">
        <v>1</v>
      </c>
      <c r="F594" s="150" t="s">
        <v>415</v>
      </c>
      <c r="H594" s="149" t="s">
        <v>1</v>
      </c>
      <c r="I594" s="151"/>
      <c r="L594" s="148"/>
      <c r="M594" s="152"/>
      <c r="T594" s="153"/>
      <c r="AT594" s="149" t="s">
        <v>137</v>
      </c>
      <c r="AU594" s="149" t="s">
        <v>90</v>
      </c>
      <c r="AV594" s="12" t="s">
        <v>88</v>
      </c>
      <c r="AW594" s="12" t="s">
        <v>36</v>
      </c>
      <c r="AX594" s="12" t="s">
        <v>80</v>
      </c>
      <c r="AY594" s="149" t="s">
        <v>127</v>
      </c>
    </row>
    <row r="595" spans="2:65" s="12" customFormat="1" ht="11.25">
      <c r="B595" s="148"/>
      <c r="D595" s="144" t="s">
        <v>137</v>
      </c>
      <c r="E595" s="149" t="s">
        <v>1</v>
      </c>
      <c r="F595" s="150" t="s">
        <v>567</v>
      </c>
      <c r="H595" s="149" t="s">
        <v>1</v>
      </c>
      <c r="I595" s="151"/>
      <c r="L595" s="148"/>
      <c r="M595" s="152"/>
      <c r="T595" s="153"/>
      <c r="AT595" s="149" t="s">
        <v>137</v>
      </c>
      <c r="AU595" s="149" t="s">
        <v>90</v>
      </c>
      <c r="AV595" s="12" t="s">
        <v>88</v>
      </c>
      <c r="AW595" s="12" t="s">
        <v>36</v>
      </c>
      <c r="AX595" s="12" t="s">
        <v>80</v>
      </c>
      <c r="AY595" s="149" t="s">
        <v>127</v>
      </c>
    </row>
    <row r="596" spans="2:65" s="13" customFormat="1" ht="11.25">
      <c r="B596" s="154"/>
      <c r="D596" s="144" t="s">
        <v>137</v>
      </c>
      <c r="E596" s="155" t="s">
        <v>1</v>
      </c>
      <c r="F596" s="156" t="s">
        <v>139</v>
      </c>
      <c r="H596" s="157">
        <v>5</v>
      </c>
      <c r="I596" s="158"/>
      <c r="L596" s="154"/>
      <c r="M596" s="159"/>
      <c r="T596" s="160"/>
      <c r="AT596" s="155" t="s">
        <v>137</v>
      </c>
      <c r="AU596" s="155" t="s">
        <v>90</v>
      </c>
      <c r="AV596" s="13" t="s">
        <v>90</v>
      </c>
      <c r="AW596" s="13" t="s">
        <v>36</v>
      </c>
      <c r="AX596" s="13" t="s">
        <v>88</v>
      </c>
      <c r="AY596" s="155" t="s">
        <v>127</v>
      </c>
    </row>
    <row r="597" spans="2:65" s="1" customFormat="1" ht="33" customHeight="1">
      <c r="B597" s="31"/>
      <c r="C597" s="131" t="s">
        <v>572</v>
      </c>
      <c r="D597" s="131" t="s">
        <v>129</v>
      </c>
      <c r="E597" s="132" t="s">
        <v>573</v>
      </c>
      <c r="F597" s="133" t="s">
        <v>574</v>
      </c>
      <c r="G597" s="134" t="s">
        <v>201</v>
      </c>
      <c r="H597" s="135">
        <v>252</v>
      </c>
      <c r="I597" s="136"/>
      <c r="J597" s="137">
        <f>ROUND(I597*H597,2)</f>
        <v>0</v>
      </c>
      <c r="K597" s="133" t="s">
        <v>143</v>
      </c>
      <c r="L597" s="31"/>
      <c r="M597" s="138" t="s">
        <v>1</v>
      </c>
      <c r="N597" s="139" t="s">
        <v>45</v>
      </c>
      <c r="P597" s="140">
        <f>O597*H597</f>
        <v>0</v>
      </c>
      <c r="Q597" s="140">
        <v>0</v>
      </c>
      <c r="R597" s="140">
        <f>Q597*H597</f>
        <v>0</v>
      </c>
      <c r="S597" s="140">
        <v>0</v>
      </c>
      <c r="T597" s="141">
        <f>S597*H597</f>
        <v>0</v>
      </c>
      <c r="AR597" s="142" t="s">
        <v>134</v>
      </c>
      <c r="AT597" s="142" t="s">
        <v>129</v>
      </c>
      <c r="AU597" s="142" t="s">
        <v>90</v>
      </c>
      <c r="AY597" s="16" t="s">
        <v>127</v>
      </c>
      <c r="BE597" s="143">
        <f>IF(N597="základní",J597,0)</f>
        <v>0</v>
      </c>
      <c r="BF597" s="143">
        <f>IF(N597="snížená",J597,0)</f>
        <v>0</v>
      </c>
      <c r="BG597" s="143">
        <f>IF(N597="zákl. přenesená",J597,0)</f>
        <v>0</v>
      </c>
      <c r="BH597" s="143">
        <f>IF(N597="sníž. přenesená",J597,0)</f>
        <v>0</v>
      </c>
      <c r="BI597" s="143">
        <f>IF(N597="nulová",J597,0)</f>
        <v>0</v>
      </c>
      <c r="BJ597" s="16" t="s">
        <v>88</v>
      </c>
      <c r="BK597" s="143">
        <f>ROUND(I597*H597,2)</f>
        <v>0</v>
      </c>
      <c r="BL597" s="16" t="s">
        <v>134</v>
      </c>
      <c r="BM597" s="142" t="s">
        <v>575</v>
      </c>
    </row>
    <row r="598" spans="2:65" s="1" customFormat="1" ht="29.25">
      <c r="B598" s="31"/>
      <c r="D598" s="144" t="s">
        <v>136</v>
      </c>
      <c r="F598" s="145" t="s">
        <v>576</v>
      </c>
      <c r="I598" s="146"/>
      <c r="L598" s="31"/>
      <c r="M598" s="147"/>
      <c r="T598" s="55"/>
      <c r="AT598" s="16" t="s">
        <v>136</v>
      </c>
      <c r="AU598" s="16" t="s">
        <v>90</v>
      </c>
    </row>
    <row r="599" spans="2:65" s="1" customFormat="1" ht="11.25">
      <c r="B599" s="31"/>
      <c r="D599" s="161" t="s">
        <v>146</v>
      </c>
      <c r="F599" s="162" t="s">
        <v>577</v>
      </c>
      <c r="I599" s="146"/>
      <c r="L599" s="31"/>
      <c r="M599" s="147"/>
      <c r="T599" s="55"/>
      <c r="AT599" s="16" t="s">
        <v>146</v>
      </c>
      <c r="AU599" s="16" t="s">
        <v>90</v>
      </c>
    </row>
    <row r="600" spans="2:65" s="12" customFormat="1" ht="11.25">
      <c r="B600" s="148"/>
      <c r="D600" s="144" t="s">
        <v>137</v>
      </c>
      <c r="E600" s="149" t="s">
        <v>1</v>
      </c>
      <c r="F600" s="150" t="s">
        <v>512</v>
      </c>
      <c r="H600" s="149" t="s">
        <v>1</v>
      </c>
      <c r="I600" s="151"/>
      <c r="L600" s="148"/>
      <c r="M600" s="152"/>
      <c r="T600" s="153"/>
      <c r="AT600" s="149" t="s">
        <v>137</v>
      </c>
      <c r="AU600" s="149" t="s">
        <v>90</v>
      </c>
      <c r="AV600" s="12" t="s">
        <v>88</v>
      </c>
      <c r="AW600" s="12" t="s">
        <v>36</v>
      </c>
      <c r="AX600" s="12" t="s">
        <v>80</v>
      </c>
      <c r="AY600" s="149" t="s">
        <v>127</v>
      </c>
    </row>
    <row r="601" spans="2:65" s="12" customFormat="1" ht="11.25">
      <c r="B601" s="148"/>
      <c r="D601" s="144" t="s">
        <v>137</v>
      </c>
      <c r="E601" s="149" t="s">
        <v>1</v>
      </c>
      <c r="F601" s="150" t="s">
        <v>245</v>
      </c>
      <c r="H601" s="149" t="s">
        <v>1</v>
      </c>
      <c r="I601" s="151"/>
      <c r="L601" s="148"/>
      <c r="M601" s="152"/>
      <c r="T601" s="153"/>
      <c r="AT601" s="149" t="s">
        <v>137</v>
      </c>
      <c r="AU601" s="149" t="s">
        <v>90</v>
      </c>
      <c r="AV601" s="12" t="s">
        <v>88</v>
      </c>
      <c r="AW601" s="12" t="s">
        <v>36</v>
      </c>
      <c r="AX601" s="12" t="s">
        <v>80</v>
      </c>
      <c r="AY601" s="149" t="s">
        <v>127</v>
      </c>
    </row>
    <row r="602" spans="2:65" s="13" customFormat="1" ht="11.25">
      <c r="B602" s="154"/>
      <c r="D602" s="144" t="s">
        <v>137</v>
      </c>
      <c r="E602" s="155" t="s">
        <v>1</v>
      </c>
      <c r="F602" s="156" t="s">
        <v>393</v>
      </c>
      <c r="H602" s="157">
        <v>252</v>
      </c>
      <c r="I602" s="158"/>
      <c r="L602" s="154"/>
      <c r="M602" s="159"/>
      <c r="T602" s="160"/>
      <c r="AT602" s="155" t="s">
        <v>137</v>
      </c>
      <c r="AU602" s="155" t="s">
        <v>90</v>
      </c>
      <c r="AV602" s="13" t="s">
        <v>90</v>
      </c>
      <c r="AW602" s="13" t="s">
        <v>36</v>
      </c>
      <c r="AX602" s="13" t="s">
        <v>88</v>
      </c>
      <c r="AY602" s="155" t="s">
        <v>127</v>
      </c>
    </row>
    <row r="603" spans="2:65" s="1" customFormat="1" ht="24.2" customHeight="1">
      <c r="B603" s="31"/>
      <c r="C603" s="171" t="s">
        <v>578</v>
      </c>
      <c r="D603" s="171" t="s">
        <v>361</v>
      </c>
      <c r="E603" s="172" t="s">
        <v>579</v>
      </c>
      <c r="F603" s="173" t="s">
        <v>580</v>
      </c>
      <c r="G603" s="174" t="s">
        <v>201</v>
      </c>
      <c r="H603" s="175">
        <v>252</v>
      </c>
      <c r="I603" s="176"/>
      <c r="J603" s="177">
        <f>ROUND(I603*H603,2)</f>
        <v>0</v>
      </c>
      <c r="K603" s="173" t="s">
        <v>1</v>
      </c>
      <c r="L603" s="178"/>
      <c r="M603" s="179" t="s">
        <v>1</v>
      </c>
      <c r="N603" s="180" t="s">
        <v>45</v>
      </c>
      <c r="P603" s="140">
        <f>O603*H603</f>
        <v>0</v>
      </c>
      <c r="Q603" s="140">
        <v>3.14E-3</v>
      </c>
      <c r="R603" s="140">
        <f>Q603*H603</f>
        <v>0.79127999999999998</v>
      </c>
      <c r="S603" s="140">
        <v>0</v>
      </c>
      <c r="T603" s="141">
        <f>S603*H603</f>
        <v>0</v>
      </c>
      <c r="AR603" s="142" t="s">
        <v>192</v>
      </c>
      <c r="AT603" s="142" t="s">
        <v>361</v>
      </c>
      <c r="AU603" s="142" t="s">
        <v>90</v>
      </c>
      <c r="AY603" s="16" t="s">
        <v>127</v>
      </c>
      <c r="BE603" s="143">
        <f>IF(N603="základní",J603,0)</f>
        <v>0</v>
      </c>
      <c r="BF603" s="143">
        <f>IF(N603="snížená",J603,0)</f>
        <v>0</v>
      </c>
      <c r="BG603" s="143">
        <f>IF(N603="zákl. přenesená",J603,0)</f>
        <v>0</v>
      </c>
      <c r="BH603" s="143">
        <f>IF(N603="sníž. přenesená",J603,0)</f>
        <v>0</v>
      </c>
      <c r="BI603" s="143">
        <f>IF(N603="nulová",J603,0)</f>
        <v>0</v>
      </c>
      <c r="BJ603" s="16" t="s">
        <v>88</v>
      </c>
      <c r="BK603" s="143">
        <f>ROUND(I603*H603,2)</f>
        <v>0</v>
      </c>
      <c r="BL603" s="16" t="s">
        <v>134</v>
      </c>
      <c r="BM603" s="142" t="s">
        <v>581</v>
      </c>
    </row>
    <row r="604" spans="2:65" s="1" customFormat="1" ht="19.5">
      <c r="B604" s="31"/>
      <c r="D604" s="144" t="s">
        <v>136</v>
      </c>
      <c r="F604" s="145" t="s">
        <v>580</v>
      </c>
      <c r="I604" s="146"/>
      <c r="L604" s="31"/>
      <c r="M604" s="147"/>
      <c r="T604" s="55"/>
      <c r="AT604" s="16" t="s">
        <v>136</v>
      </c>
      <c r="AU604" s="16" t="s">
        <v>90</v>
      </c>
    </row>
    <row r="605" spans="2:65" s="1" customFormat="1" ht="19.5">
      <c r="B605" s="31"/>
      <c r="D605" s="144" t="s">
        <v>219</v>
      </c>
      <c r="F605" s="170" t="s">
        <v>562</v>
      </c>
      <c r="I605" s="146"/>
      <c r="L605" s="31"/>
      <c r="M605" s="147"/>
      <c r="T605" s="55"/>
      <c r="AT605" s="16" t="s">
        <v>219</v>
      </c>
      <c r="AU605" s="16" t="s">
        <v>90</v>
      </c>
    </row>
    <row r="606" spans="2:65" s="12" customFormat="1" ht="11.25">
      <c r="B606" s="148"/>
      <c r="D606" s="144" t="s">
        <v>137</v>
      </c>
      <c r="E606" s="149" t="s">
        <v>1</v>
      </c>
      <c r="F606" s="150" t="s">
        <v>512</v>
      </c>
      <c r="H606" s="149" t="s">
        <v>1</v>
      </c>
      <c r="I606" s="151"/>
      <c r="L606" s="148"/>
      <c r="M606" s="152"/>
      <c r="T606" s="153"/>
      <c r="AT606" s="149" t="s">
        <v>137</v>
      </c>
      <c r="AU606" s="149" t="s">
        <v>90</v>
      </c>
      <c r="AV606" s="12" t="s">
        <v>88</v>
      </c>
      <c r="AW606" s="12" t="s">
        <v>36</v>
      </c>
      <c r="AX606" s="12" t="s">
        <v>80</v>
      </c>
      <c r="AY606" s="149" t="s">
        <v>127</v>
      </c>
    </row>
    <row r="607" spans="2:65" s="12" customFormat="1" ht="11.25">
      <c r="B607" s="148"/>
      <c r="D607" s="144" t="s">
        <v>137</v>
      </c>
      <c r="E607" s="149" t="s">
        <v>1</v>
      </c>
      <c r="F607" s="150" t="s">
        <v>245</v>
      </c>
      <c r="H607" s="149" t="s">
        <v>1</v>
      </c>
      <c r="I607" s="151"/>
      <c r="L607" s="148"/>
      <c r="M607" s="152"/>
      <c r="T607" s="153"/>
      <c r="AT607" s="149" t="s">
        <v>137</v>
      </c>
      <c r="AU607" s="149" t="s">
        <v>90</v>
      </c>
      <c r="AV607" s="12" t="s">
        <v>88</v>
      </c>
      <c r="AW607" s="12" t="s">
        <v>36</v>
      </c>
      <c r="AX607" s="12" t="s">
        <v>80</v>
      </c>
      <c r="AY607" s="149" t="s">
        <v>127</v>
      </c>
    </row>
    <row r="608" spans="2:65" s="13" customFormat="1" ht="11.25">
      <c r="B608" s="154"/>
      <c r="D608" s="144" t="s">
        <v>137</v>
      </c>
      <c r="E608" s="155" t="s">
        <v>1</v>
      </c>
      <c r="F608" s="156" t="s">
        <v>393</v>
      </c>
      <c r="H608" s="157">
        <v>252</v>
      </c>
      <c r="I608" s="158"/>
      <c r="L608" s="154"/>
      <c r="M608" s="159"/>
      <c r="T608" s="160"/>
      <c r="AT608" s="155" t="s">
        <v>137</v>
      </c>
      <c r="AU608" s="155" t="s">
        <v>90</v>
      </c>
      <c r="AV608" s="13" t="s">
        <v>90</v>
      </c>
      <c r="AW608" s="13" t="s">
        <v>36</v>
      </c>
      <c r="AX608" s="13" t="s">
        <v>88</v>
      </c>
      <c r="AY608" s="155" t="s">
        <v>127</v>
      </c>
    </row>
    <row r="609" spans="2:65" s="1" customFormat="1" ht="24.2" customHeight="1">
      <c r="B609" s="31"/>
      <c r="C609" s="131" t="s">
        <v>582</v>
      </c>
      <c r="D609" s="131" t="s">
        <v>129</v>
      </c>
      <c r="E609" s="132" t="s">
        <v>583</v>
      </c>
      <c r="F609" s="133" t="s">
        <v>584</v>
      </c>
      <c r="G609" s="134" t="s">
        <v>258</v>
      </c>
      <c r="H609" s="135">
        <v>8</v>
      </c>
      <c r="I609" s="136"/>
      <c r="J609" s="137">
        <f>ROUND(I609*H609,2)</f>
        <v>0</v>
      </c>
      <c r="K609" s="133" t="s">
        <v>143</v>
      </c>
      <c r="L609" s="31"/>
      <c r="M609" s="138" t="s">
        <v>1</v>
      </c>
      <c r="N609" s="139" t="s">
        <v>45</v>
      </c>
      <c r="P609" s="140">
        <f>O609*H609</f>
        <v>0</v>
      </c>
      <c r="Q609" s="140">
        <v>0</v>
      </c>
      <c r="R609" s="140">
        <f>Q609*H609</f>
        <v>0</v>
      </c>
      <c r="S609" s="140">
        <v>0</v>
      </c>
      <c r="T609" s="141">
        <f>S609*H609</f>
        <v>0</v>
      </c>
      <c r="AR609" s="142" t="s">
        <v>134</v>
      </c>
      <c r="AT609" s="142" t="s">
        <v>129</v>
      </c>
      <c r="AU609" s="142" t="s">
        <v>90</v>
      </c>
      <c r="AY609" s="16" t="s">
        <v>127</v>
      </c>
      <c r="BE609" s="143">
        <f>IF(N609="základní",J609,0)</f>
        <v>0</v>
      </c>
      <c r="BF609" s="143">
        <f>IF(N609="snížená",J609,0)</f>
        <v>0</v>
      </c>
      <c r="BG609" s="143">
        <f>IF(N609="zákl. přenesená",J609,0)</f>
        <v>0</v>
      </c>
      <c r="BH609" s="143">
        <f>IF(N609="sníž. přenesená",J609,0)</f>
        <v>0</v>
      </c>
      <c r="BI609" s="143">
        <f>IF(N609="nulová",J609,0)</f>
        <v>0</v>
      </c>
      <c r="BJ609" s="16" t="s">
        <v>88</v>
      </c>
      <c r="BK609" s="143">
        <f>ROUND(I609*H609,2)</f>
        <v>0</v>
      </c>
      <c r="BL609" s="16" t="s">
        <v>134</v>
      </c>
      <c r="BM609" s="142" t="s">
        <v>585</v>
      </c>
    </row>
    <row r="610" spans="2:65" s="1" customFormat="1" ht="29.25">
      <c r="B610" s="31"/>
      <c r="D610" s="144" t="s">
        <v>136</v>
      </c>
      <c r="F610" s="145" t="s">
        <v>586</v>
      </c>
      <c r="I610" s="146"/>
      <c r="L610" s="31"/>
      <c r="M610" s="147"/>
      <c r="T610" s="55"/>
      <c r="AT610" s="16" t="s">
        <v>136</v>
      </c>
      <c r="AU610" s="16" t="s">
        <v>90</v>
      </c>
    </row>
    <row r="611" spans="2:65" s="1" customFormat="1" ht="11.25">
      <c r="B611" s="31"/>
      <c r="D611" s="161" t="s">
        <v>146</v>
      </c>
      <c r="F611" s="162" t="s">
        <v>587</v>
      </c>
      <c r="I611" s="146"/>
      <c r="L611" s="31"/>
      <c r="M611" s="147"/>
      <c r="T611" s="55"/>
      <c r="AT611" s="16" t="s">
        <v>146</v>
      </c>
      <c r="AU611" s="16" t="s">
        <v>90</v>
      </c>
    </row>
    <row r="612" spans="2:65" s="12" customFormat="1" ht="11.25">
      <c r="B612" s="148"/>
      <c r="D612" s="144" t="s">
        <v>137</v>
      </c>
      <c r="E612" s="149" t="s">
        <v>1</v>
      </c>
      <c r="F612" s="150" t="s">
        <v>588</v>
      </c>
      <c r="H612" s="149" t="s">
        <v>1</v>
      </c>
      <c r="I612" s="151"/>
      <c r="L612" s="148"/>
      <c r="M612" s="152"/>
      <c r="T612" s="153"/>
      <c r="AT612" s="149" t="s">
        <v>137</v>
      </c>
      <c r="AU612" s="149" t="s">
        <v>90</v>
      </c>
      <c r="AV612" s="12" t="s">
        <v>88</v>
      </c>
      <c r="AW612" s="12" t="s">
        <v>36</v>
      </c>
      <c r="AX612" s="12" t="s">
        <v>80</v>
      </c>
      <c r="AY612" s="149" t="s">
        <v>127</v>
      </c>
    </row>
    <row r="613" spans="2:65" s="12" customFormat="1" ht="11.25">
      <c r="B613" s="148"/>
      <c r="D613" s="144" t="s">
        <v>137</v>
      </c>
      <c r="E613" s="149" t="s">
        <v>1</v>
      </c>
      <c r="F613" s="150" t="s">
        <v>245</v>
      </c>
      <c r="H613" s="149" t="s">
        <v>1</v>
      </c>
      <c r="I613" s="151"/>
      <c r="L613" s="148"/>
      <c r="M613" s="152"/>
      <c r="T613" s="153"/>
      <c r="AT613" s="149" t="s">
        <v>137</v>
      </c>
      <c r="AU613" s="149" t="s">
        <v>90</v>
      </c>
      <c r="AV613" s="12" t="s">
        <v>88</v>
      </c>
      <c r="AW613" s="12" t="s">
        <v>36</v>
      </c>
      <c r="AX613" s="12" t="s">
        <v>80</v>
      </c>
      <c r="AY613" s="149" t="s">
        <v>127</v>
      </c>
    </row>
    <row r="614" spans="2:65" s="13" customFormat="1" ht="11.25">
      <c r="B614" s="154"/>
      <c r="D614" s="144" t="s">
        <v>137</v>
      </c>
      <c r="E614" s="155" t="s">
        <v>1</v>
      </c>
      <c r="F614" s="156" t="s">
        <v>513</v>
      </c>
      <c r="H614" s="157">
        <v>8</v>
      </c>
      <c r="I614" s="158"/>
      <c r="L614" s="154"/>
      <c r="M614" s="159"/>
      <c r="T614" s="160"/>
      <c r="AT614" s="155" t="s">
        <v>137</v>
      </c>
      <c r="AU614" s="155" t="s">
        <v>90</v>
      </c>
      <c r="AV614" s="13" t="s">
        <v>90</v>
      </c>
      <c r="AW614" s="13" t="s">
        <v>36</v>
      </c>
      <c r="AX614" s="13" t="s">
        <v>88</v>
      </c>
      <c r="AY614" s="155" t="s">
        <v>127</v>
      </c>
    </row>
    <row r="615" spans="2:65" s="1" customFormat="1" ht="16.5" customHeight="1">
      <c r="B615" s="31"/>
      <c r="C615" s="171" t="s">
        <v>589</v>
      </c>
      <c r="D615" s="171" t="s">
        <v>361</v>
      </c>
      <c r="E615" s="172" t="s">
        <v>590</v>
      </c>
      <c r="F615" s="173" t="s">
        <v>591</v>
      </c>
      <c r="G615" s="174" t="s">
        <v>258</v>
      </c>
      <c r="H615" s="175">
        <v>4</v>
      </c>
      <c r="I615" s="176"/>
      <c r="J615" s="177">
        <f>ROUND(I615*H615,2)</f>
        <v>0</v>
      </c>
      <c r="K615" s="173" t="s">
        <v>143</v>
      </c>
      <c r="L615" s="178"/>
      <c r="M615" s="179" t="s">
        <v>1</v>
      </c>
      <c r="N615" s="180" t="s">
        <v>45</v>
      </c>
      <c r="P615" s="140">
        <f>O615*H615</f>
        <v>0</v>
      </c>
      <c r="Q615" s="140">
        <v>3.8999999999999999E-4</v>
      </c>
      <c r="R615" s="140">
        <f>Q615*H615</f>
        <v>1.56E-3</v>
      </c>
      <c r="S615" s="140">
        <v>0</v>
      </c>
      <c r="T615" s="141">
        <f>S615*H615</f>
        <v>0</v>
      </c>
      <c r="AR615" s="142" t="s">
        <v>192</v>
      </c>
      <c r="AT615" s="142" t="s">
        <v>361</v>
      </c>
      <c r="AU615" s="142" t="s">
        <v>90</v>
      </c>
      <c r="AY615" s="16" t="s">
        <v>127</v>
      </c>
      <c r="BE615" s="143">
        <f>IF(N615="základní",J615,0)</f>
        <v>0</v>
      </c>
      <c r="BF615" s="143">
        <f>IF(N615="snížená",J615,0)</f>
        <v>0</v>
      </c>
      <c r="BG615" s="143">
        <f>IF(N615="zákl. přenesená",J615,0)</f>
        <v>0</v>
      </c>
      <c r="BH615" s="143">
        <f>IF(N615="sníž. přenesená",J615,0)</f>
        <v>0</v>
      </c>
      <c r="BI615" s="143">
        <f>IF(N615="nulová",J615,0)</f>
        <v>0</v>
      </c>
      <c r="BJ615" s="16" t="s">
        <v>88</v>
      </c>
      <c r="BK615" s="143">
        <f>ROUND(I615*H615,2)</f>
        <v>0</v>
      </c>
      <c r="BL615" s="16" t="s">
        <v>134</v>
      </c>
      <c r="BM615" s="142" t="s">
        <v>592</v>
      </c>
    </row>
    <row r="616" spans="2:65" s="1" customFormat="1" ht="11.25">
      <c r="B616" s="31"/>
      <c r="D616" s="144" t="s">
        <v>136</v>
      </c>
      <c r="F616" s="145" t="s">
        <v>591</v>
      </c>
      <c r="I616" s="146"/>
      <c r="L616" s="31"/>
      <c r="M616" s="147"/>
      <c r="T616" s="55"/>
      <c r="AT616" s="16" t="s">
        <v>136</v>
      </c>
      <c r="AU616" s="16" t="s">
        <v>90</v>
      </c>
    </row>
    <row r="617" spans="2:65" s="12" customFormat="1" ht="11.25">
      <c r="B617" s="148"/>
      <c r="D617" s="144" t="s">
        <v>137</v>
      </c>
      <c r="E617" s="149" t="s">
        <v>1</v>
      </c>
      <c r="F617" s="150" t="s">
        <v>588</v>
      </c>
      <c r="H617" s="149" t="s">
        <v>1</v>
      </c>
      <c r="I617" s="151"/>
      <c r="L617" s="148"/>
      <c r="M617" s="152"/>
      <c r="T617" s="153"/>
      <c r="AT617" s="149" t="s">
        <v>137</v>
      </c>
      <c r="AU617" s="149" t="s">
        <v>90</v>
      </c>
      <c r="AV617" s="12" t="s">
        <v>88</v>
      </c>
      <c r="AW617" s="12" t="s">
        <v>36</v>
      </c>
      <c r="AX617" s="12" t="s">
        <v>80</v>
      </c>
      <c r="AY617" s="149" t="s">
        <v>127</v>
      </c>
    </row>
    <row r="618" spans="2:65" s="12" customFormat="1" ht="11.25">
      <c r="B618" s="148"/>
      <c r="D618" s="144" t="s">
        <v>137</v>
      </c>
      <c r="E618" s="149" t="s">
        <v>1</v>
      </c>
      <c r="F618" s="150" t="s">
        <v>245</v>
      </c>
      <c r="H618" s="149" t="s">
        <v>1</v>
      </c>
      <c r="I618" s="151"/>
      <c r="L618" s="148"/>
      <c r="M618" s="152"/>
      <c r="T618" s="153"/>
      <c r="AT618" s="149" t="s">
        <v>137</v>
      </c>
      <c r="AU618" s="149" t="s">
        <v>90</v>
      </c>
      <c r="AV618" s="12" t="s">
        <v>88</v>
      </c>
      <c r="AW618" s="12" t="s">
        <v>36</v>
      </c>
      <c r="AX618" s="12" t="s">
        <v>80</v>
      </c>
      <c r="AY618" s="149" t="s">
        <v>127</v>
      </c>
    </row>
    <row r="619" spans="2:65" s="13" customFormat="1" ht="11.25">
      <c r="B619" s="154"/>
      <c r="D619" s="144" t="s">
        <v>137</v>
      </c>
      <c r="E619" s="155" t="s">
        <v>1</v>
      </c>
      <c r="F619" s="156" t="s">
        <v>134</v>
      </c>
      <c r="H619" s="157">
        <v>4</v>
      </c>
      <c r="I619" s="158"/>
      <c r="L619" s="154"/>
      <c r="M619" s="159"/>
      <c r="T619" s="160"/>
      <c r="AT619" s="155" t="s">
        <v>137</v>
      </c>
      <c r="AU619" s="155" t="s">
        <v>90</v>
      </c>
      <c r="AV619" s="13" t="s">
        <v>90</v>
      </c>
      <c r="AW619" s="13" t="s">
        <v>36</v>
      </c>
      <c r="AX619" s="13" t="s">
        <v>88</v>
      </c>
      <c r="AY619" s="155" t="s">
        <v>127</v>
      </c>
    </row>
    <row r="620" spans="2:65" s="1" customFormat="1" ht="16.5" customHeight="1">
      <c r="B620" s="31"/>
      <c r="C620" s="171" t="s">
        <v>593</v>
      </c>
      <c r="D620" s="171" t="s">
        <v>361</v>
      </c>
      <c r="E620" s="172" t="s">
        <v>594</v>
      </c>
      <c r="F620" s="173" t="s">
        <v>595</v>
      </c>
      <c r="G620" s="174" t="s">
        <v>258</v>
      </c>
      <c r="H620" s="175">
        <v>4</v>
      </c>
      <c r="I620" s="176"/>
      <c r="J620" s="177">
        <f>ROUND(I620*H620,2)</f>
        <v>0</v>
      </c>
      <c r="K620" s="173" t="s">
        <v>143</v>
      </c>
      <c r="L620" s="178"/>
      <c r="M620" s="179" t="s">
        <v>1</v>
      </c>
      <c r="N620" s="180" t="s">
        <v>45</v>
      </c>
      <c r="P620" s="140">
        <f>O620*H620</f>
        <v>0</v>
      </c>
      <c r="Q620" s="140">
        <v>4.8000000000000001E-4</v>
      </c>
      <c r="R620" s="140">
        <f>Q620*H620</f>
        <v>1.92E-3</v>
      </c>
      <c r="S620" s="140">
        <v>0</v>
      </c>
      <c r="T620" s="141">
        <f>S620*H620</f>
        <v>0</v>
      </c>
      <c r="AR620" s="142" t="s">
        <v>192</v>
      </c>
      <c r="AT620" s="142" t="s">
        <v>361</v>
      </c>
      <c r="AU620" s="142" t="s">
        <v>90</v>
      </c>
      <c r="AY620" s="16" t="s">
        <v>127</v>
      </c>
      <c r="BE620" s="143">
        <f>IF(N620="základní",J620,0)</f>
        <v>0</v>
      </c>
      <c r="BF620" s="143">
        <f>IF(N620="snížená",J620,0)</f>
        <v>0</v>
      </c>
      <c r="BG620" s="143">
        <f>IF(N620="zákl. přenesená",J620,0)</f>
        <v>0</v>
      </c>
      <c r="BH620" s="143">
        <f>IF(N620="sníž. přenesená",J620,0)</f>
        <v>0</v>
      </c>
      <c r="BI620" s="143">
        <f>IF(N620="nulová",J620,0)</f>
        <v>0</v>
      </c>
      <c r="BJ620" s="16" t="s">
        <v>88</v>
      </c>
      <c r="BK620" s="143">
        <f>ROUND(I620*H620,2)</f>
        <v>0</v>
      </c>
      <c r="BL620" s="16" t="s">
        <v>134</v>
      </c>
      <c r="BM620" s="142" t="s">
        <v>596</v>
      </c>
    </row>
    <row r="621" spans="2:65" s="1" customFormat="1" ht="11.25">
      <c r="B621" s="31"/>
      <c r="D621" s="144" t="s">
        <v>136</v>
      </c>
      <c r="F621" s="145" t="s">
        <v>595</v>
      </c>
      <c r="I621" s="146"/>
      <c r="L621" s="31"/>
      <c r="M621" s="147"/>
      <c r="T621" s="55"/>
      <c r="AT621" s="16" t="s">
        <v>136</v>
      </c>
      <c r="AU621" s="16" t="s">
        <v>90</v>
      </c>
    </row>
    <row r="622" spans="2:65" s="12" customFormat="1" ht="11.25">
      <c r="B622" s="148"/>
      <c r="D622" s="144" t="s">
        <v>137</v>
      </c>
      <c r="E622" s="149" t="s">
        <v>1</v>
      </c>
      <c r="F622" s="150" t="s">
        <v>588</v>
      </c>
      <c r="H622" s="149" t="s">
        <v>1</v>
      </c>
      <c r="I622" s="151"/>
      <c r="L622" s="148"/>
      <c r="M622" s="152"/>
      <c r="T622" s="153"/>
      <c r="AT622" s="149" t="s">
        <v>137</v>
      </c>
      <c r="AU622" s="149" t="s">
        <v>90</v>
      </c>
      <c r="AV622" s="12" t="s">
        <v>88</v>
      </c>
      <c r="AW622" s="12" t="s">
        <v>36</v>
      </c>
      <c r="AX622" s="12" t="s">
        <v>80</v>
      </c>
      <c r="AY622" s="149" t="s">
        <v>127</v>
      </c>
    </row>
    <row r="623" spans="2:65" s="12" customFormat="1" ht="11.25">
      <c r="B623" s="148"/>
      <c r="D623" s="144" t="s">
        <v>137</v>
      </c>
      <c r="E623" s="149" t="s">
        <v>1</v>
      </c>
      <c r="F623" s="150" t="s">
        <v>245</v>
      </c>
      <c r="H623" s="149" t="s">
        <v>1</v>
      </c>
      <c r="I623" s="151"/>
      <c r="L623" s="148"/>
      <c r="M623" s="152"/>
      <c r="T623" s="153"/>
      <c r="AT623" s="149" t="s">
        <v>137</v>
      </c>
      <c r="AU623" s="149" t="s">
        <v>90</v>
      </c>
      <c r="AV623" s="12" t="s">
        <v>88</v>
      </c>
      <c r="AW623" s="12" t="s">
        <v>36</v>
      </c>
      <c r="AX623" s="12" t="s">
        <v>80</v>
      </c>
      <c r="AY623" s="149" t="s">
        <v>127</v>
      </c>
    </row>
    <row r="624" spans="2:65" s="13" customFormat="1" ht="11.25">
      <c r="B624" s="154"/>
      <c r="D624" s="144" t="s">
        <v>137</v>
      </c>
      <c r="E624" s="155" t="s">
        <v>1</v>
      </c>
      <c r="F624" s="156" t="s">
        <v>134</v>
      </c>
      <c r="H624" s="157">
        <v>4</v>
      </c>
      <c r="I624" s="158"/>
      <c r="L624" s="154"/>
      <c r="M624" s="159"/>
      <c r="T624" s="160"/>
      <c r="AT624" s="155" t="s">
        <v>137</v>
      </c>
      <c r="AU624" s="155" t="s">
        <v>90</v>
      </c>
      <c r="AV624" s="13" t="s">
        <v>90</v>
      </c>
      <c r="AW624" s="13" t="s">
        <v>36</v>
      </c>
      <c r="AX624" s="13" t="s">
        <v>88</v>
      </c>
      <c r="AY624" s="155" t="s">
        <v>127</v>
      </c>
    </row>
    <row r="625" spans="2:65" s="1" customFormat="1" ht="33" customHeight="1">
      <c r="B625" s="31"/>
      <c r="C625" s="131" t="s">
        <v>597</v>
      </c>
      <c r="D625" s="131" t="s">
        <v>129</v>
      </c>
      <c r="E625" s="132" t="s">
        <v>598</v>
      </c>
      <c r="F625" s="133" t="s">
        <v>599</v>
      </c>
      <c r="G625" s="134" t="s">
        <v>258</v>
      </c>
      <c r="H625" s="135">
        <v>23</v>
      </c>
      <c r="I625" s="136"/>
      <c r="J625" s="137">
        <f>ROUND(I625*H625,2)</f>
        <v>0</v>
      </c>
      <c r="K625" s="133" t="s">
        <v>143</v>
      </c>
      <c r="L625" s="31"/>
      <c r="M625" s="138" t="s">
        <v>1</v>
      </c>
      <c r="N625" s="139" t="s">
        <v>45</v>
      </c>
      <c r="P625" s="140">
        <f>O625*H625</f>
        <v>0</v>
      </c>
      <c r="Q625" s="140">
        <v>0</v>
      </c>
      <c r="R625" s="140">
        <f>Q625*H625</f>
        <v>0</v>
      </c>
      <c r="S625" s="140">
        <v>0</v>
      </c>
      <c r="T625" s="141">
        <f>S625*H625</f>
        <v>0</v>
      </c>
      <c r="AR625" s="142" t="s">
        <v>134</v>
      </c>
      <c r="AT625" s="142" t="s">
        <v>129</v>
      </c>
      <c r="AU625" s="142" t="s">
        <v>90</v>
      </c>
      <c r="AY625" s="16" t="s">
        <v>127</v>
      </c>
      <c r="BE625" s="143">
        <f>IF(N625="základní",J625,0)</f>
        <v>0</v>
      </c>
      <c r="BF625" s="143">
        <f>IF(N625="snížená",J625,0)</f>
        <v>0</v>
      </c>
      <c r="BG625" s="143">
        <f>IF(N625="zákl. přenesená",J625,0)</f>
        <v>0</v>
      </c>
      <c r="BH625" s="143">
        <f>IF(N625="sníž. přenesená",J625,0)</f>
        <v>0</v>
      </c>
      <c r="BI625" s="143">
        <f>IF(N625="nulová",J625,0)</f>
        <v>0</v>
      </c>
      <c r="BJ625" s="16" t="s">
        <v>88</v>
      </c>
      <c r="BK625" s="143">
        <f>ROUND(I625*H625,2)</f>
        <v>0</v>
      </c>
      <c r="BL625" s="16" t="s">
        <v>134</v>
      </c>
      <c r="BM625" s="142" t="s">
        <v>600</v>
      </c>
    </row>
    <row r="626" spans="2:65" s="1" customFormat="1" ht="29.25">
      <c r="B626" s="31"/>
      <c r="D626" s="144" t="s">
        <v>136</v>
      </c>
      <c r="F626" s="145" t="s">
        <v>601</v>
      </c>
      <c r="I626" s="146"/>
      <c r="L626" s="31"/>
      <c r="M626" s="147"/>
      <c r="T626" s="55"/>
      <c r="AT626" s="16" t="s">
        <v>136</v>
      </c>
      <c r="AU626" s="16" t="s">
        <v>90</v>
      </c>
    </row>
    <row r="627" spans="2:65" s="1" customFormat="1" ht="11.25">
      <c r="B627" s="31"/>
      <c r="D627" s="161" t="s">
        <v>146</v>
      </c>
      <c r="F627" s="162" t="s">
        <v>602</v>
      </c>
      <c r="I627" s="146"/>
      <c r="L627" s="31"/>
      <c r="M627" s="147"/>
      <c r="T627" s="55"/>
      <c r="AT627" s="16" t="s">
        <v>146</v>
      </c>
      <c r="AU627" s="16" t="s">
        <v>90</v>
      </c>
    </row>
    <row r="628" spans="2:65" s="12" customFormat="1" ht="11.25">
      <c r="B628" s="148"/>
      <c r="D628" s="144" t="s">
        <v>137</v>
      </c>
      <c r="E628" s="149" t="s">
        <v>1</v>
      </c>
      <c r="F628" s="150" t="s">
        <v>588</v>
      </c>
      <c r="H628" s="149" t="s">
        <v>1</v>
      </c>
      <c r="I628" s="151"/>
      <c r="L628" s="148"/>
      <c r="M628" s="152"/>
      <c r="T628" s="153"/>
      <c r="AT628" s="149" t="s">
        <v>137</v>
      </c>
      <c r="AU628" s="149" t="s">
        <v>90</v>
      </c>
      <c r="AV628" s="12" t="s">
        <v>88</v>
      </c>
      <c r="AW628" s="12" t="s">
        <v>36</v>
      </c>
      <c r="AX628" s="12" t="s">
        <v>80</v>
      </c>
      <c r="AY628" s="149" t="s">
        <v>127</v>
      </c>
    </row>
    <row r="629" spans="2:65" s="12" customFormat="1" ht="11.25">
      <c r="B629" s="148"/>
      <c r="D629" s="144" t="s">
        <v>137</v>
      </c>
      <c r="E629" s="149" t="s">
        <v>1</v>
      </c>
      <c r="F629" s="150" t="s">
        <v>245</v>
      </c>
      <c r="H629" s="149" t="s">
        <v>1</v>
      </c>
      <c r="I629" s="151"/>
      <c r="L629" s="148"/>
      <c r="M629" s="152"/>
      <c r="T629" s="153"/>
      <c r="AT629" s="149" t="s">
        <v>137</v>
      </c>
      <c r="AU629" s="149" t="s">
        <v>90</v>
      </c>
      <c r="AV629" s="12" t="s">
        <v>88</v>
      </c>
      <c r="AW629" s="12" t="s">
        <v>36</v>
      </c>
      <c r="AX629" s="12" t="s">
        <v>80</v>
      </c>
      <c r="AY629" s="149" t="s">
        <v>127</v>
      </c>
    </row>
    <row r="630" spans="2:65" s="13" customFormat="1" ht="11.25">
      <c r="B630" s="154"/>
      <c r="D630" s="144" t="s">
        <v>137</v>
      </c>
      <c r="E630" s="155" t="s">
        <v>1</v>
      </c>
      <c r="F630" s="156" t="s">
        <v>301</v>
      </c>
      <c r="H630" s="157">
        <v>23</v>
      </c>
      <c r="I630" s="158"/>
      <c r="L630" s="154"/>
      <c r="M630" s="159"/>
      <c r="T630" s="160"/>
      <c r="AT630" s="155" t="s">
        <v>137</v>
      </c>
      <c r="AU630" s="155" t="s">
        <v>90</v>
      </c>
      <c r="AV630" s="13" t="s">
        <v>90</v>
      </c>
      <c r="AW630" s="13" t="s">
        <v>36</v>
      </c>
      <c r="AX630" s="13" t="s">
        <v>88</v>
      </c>
      <c r="AY630" s="155" t="s">
        <v>127</v>
      </c>
    </row>
    <row r="631" spans="2:65" s="1" customFormat="1" ht="24.2" customHeight="1">
      <c r="B631" s="31"/>
      <c r="C631" s="171" t="s">
        <v>603</v>
      </c>
      <c r="D631" s="171" t="s">
        <v>361</v>
      </c>
      <c r="E631" s="172" t="s">
        <v>604</v>
      </c>
      <c r="F631" s="173" t="s">
        <v>605</v>
      </c>
      <c r="G631" s="174" t="s">
        <v>258</v>
      </c>
      <c r="H631" s="175">
        <v>23</v>
      </c>
      <c r="I631" s="176"/>
      <c r="J631" s="177">
        <f>ROUND(I631*H631,2)</f>
        <v>0</v>
      </c>
      <c r="K631" s="173" t="s">
        <v>143</v>
      </c>
      <c r="L631" s="178"/>
      <c r="M631" s="179" t="s">
        <v>1</v>
      </c>
      <c r="N631" s="180" t="s">
        <v>45</v>
      </c>
      <c r="P631" s="140">
        <f>O631*H631</f>
        <v>0</v>
      </c>
      <c r="Q631" s="140">
        <v>1.8699999999999999E-3</v>
      </c>
      <c r="R631" s="140">
        <f>Q631*H631</f>
        <v>4.301E-2</v>
      </c>
      <c r="S631" s="140">
        <v>0</v>
      </c>
      <c r="T631" s="141">
        <f>S631*H631</f>
        <v>0</v>
      </c>
      <c r="AR631" s="142" t="s">
        <v>192</v>
      </c>
      <c r="AT631" s="142" t="s">
        <v>361</v>
      </c>
      <c r="AU631" s="142" t="s">
        <v>90</v>
      </c>
      <c r="AY631" s="16" t="s">
        <v>127</v>
      </c>
      <c r="BE631" s="143">
        <f>IF(N631="základní",J631,0)</f>
        <v>0</v>
      </c>
      <c r="BF631" s="143">
        <f>IF(N631="snížená",J631,0)</f>
        <v>0</v>
      </c>
      <c r="BG631" s="143">
        <f>IF(N631="zákl. přenesená",J631,0)</f>
        <v>0</v>
      </c>
      <c r="BH631" s="143">
        <f>IF(N631="sníž. přenesená",J631,0)</f>
        <v>0</v>
      </c>
      <c r="BI631" s="143">
        <f>IF(N631="nulová",J631,0)</f>
        <v>0</v>
      </c>
      <c r="BJ631" s="16" t="s">
        <v>88</v>
      </c>
      <c r="BK631" s="143">
        <f>ROUND(I631*H631,2)</f>
        <v>0</v>
      </c>
      <c r="BL631" s="16" t="s">
        <v>134</v>
      </c>
      <c r="BM631" s="142" t="s">
        <v>606</v>
      </c>
    </row>
    <row r="632" spans="2:65" s="1" customFormat="1" ht="19.5">
      <c r="B632" s="31"/>
      <c r="D632" s="144" t="s">
        <v>136</v>
      </c>
      <c r="F632" s="145" t="s">
        <v>605</v>
      </c>
      <c r="I632" s="146"/>
      <c r="L632" s="31"/>
      <c r="M632" s="147"/>
      <c r="T632" s="55"/>
      <c r="AT632" s="16" t="s">
        <v>136</v>
      </c>
      <c r="AU632" s="16" t="s">
        <v>90</v>
      </c>
    </row>
    <row r="633" spans="2:65" s="12" customFormat="1" ht="11.25">
      <c r="B633" s="148"/>
      <c r="D633" s="144" t="s">
        <v>137</v>
      </c>
      <c r="E633" s="149" t="s">
        <v>1</v>
      </c>
      <c r="F633" s="150" t="s">
        <v>588</v>
      </c>
      <c r="H633" s="149" t="s">
        <v>1</v>
      </c>
      <c r="I633" s="151"/>
      <c r="L633" s="148"/>
      <c r="M633" s="152"/>
      <c r="T633" s="153"/>
      <c r="AT633" s="149" t="s">
        <v>137</v>
      </c>
      <c r="AU633" s="149" t="s">
        <v>90</v>
      </c>
      <c r="AV633" s="12" t="s">
        <v>88</v>
      </c>
      <c r="AW633" s="12" t="s">
        <v>36</v>
      </c>
      <c r="AX633" s="12" t="s">
        <v>80</v>
      </c>
      <c r="AY633" s="149" t="s">
        <v>127</v>
      </c>
    </row>
    <row r="634" spans="2:65" s="12" customFormat="1" ht="11.25">
      <c r="B634" s="148"/>
      <c r="D634" s="144" t="s">
        <v>137</v>
      </c>
      <c r="E634" s="149" t="s">
        <v>1</v>
      </c>
      <c r="F634" s="150" t="s">
        <v>245</v>
      </c>
      <c r="H634" s="149" t="s">
        <v>1</v>
      </c>
      <c r="I634" s="151"/>
      <c r="L634" s="148"/>
      <c r="M634" s="152"/>
      <c r="T634" s="153"/>
      <c r="AT634" s="149" t="s">
        <v>137</v>
      </c>
      <c r="AU634" s="149" t="s">
        <v>90</v>
      </c>
      <c r="AV634" s="12" t="s">
        <v>88</v>
      </c>
      <c r="AW634" s="12" t="s">
        <v>36</v>
      </c>
      <c r="AX634" s="12" t="s">
        <v>80</v>
      </c>
      <c r="AY634" s="149" t="s">
        <v>127</v>
      </c>
    </row>
    <row r="635" spans="2:65" s="13" customFormat="1" ht="11.25">
      <c r="B635" s="154"/>
      <c r="D635" s="144" t="s">
        <v>137</v>
      </c>
      <c r="E635" s="155" t="s">
        <v>1</v>
      </c>
      <c r="F635" s="156" t="s">
        <v>301</v>
      </c>
      <c r="H635" s="157">
        <v>23</v>
      </c>
      <c r="I635" s="158"/>
      <c r="L635" s="154"/>
      <c r="M635" s="159"/>
      <c r="T635" s="160"/>
      <c r="AT635" s="155" t="s">
        <v>137</v>
      </c>
      <c r="AU635" s="155" t="s">
        <v>90</v>
      </c>
      <c r="AV635" s="13" t="s">
        <v>90</v>
      </c>
      <c r="AW635" s="13" t="s">
        <v>36</v>
      </c>
      <c r="AX635" s="13" t="s">
        <v>88</v>
      </c>
      <c r="AY635" s="155" t="s">
        <v>127</v>
      </c>
    </row>
    <row r="636" spans="2:65" s="1" customFormat="1" ht="24.2" customHeight="1">
      <c r="B636" s="31"/>
      <c r="C636" s="171" t="s">
        <v>607</v>
      </c>
      <c r="D636" s="171" t="s">
        <v>361</v>
      </c>
      <c r="E636" s="172" t="s">
        <v>608</v>
      </c>
      <c r="F636" s="173" t="s">
        <v>609</v>
      </c>
      <c r="G636" s="174" t="s">
        <v>610</v>
      </c>
      <c r="H636" s="175">
        <v>23</v>
      </c>
      <c r="I636" s="176"/>
      <c r="J636" s="177">
        <f>ROUND(I636*H636,2)</f>
        <v>0</v>
      </c>
      <c r="K636" s="173" t="s">
        <v>1</v>
      </c>
      <c r="L636" s="178"/>
      <c r="M636" s="179" t="s">
        <v>1</v>
      </c>
      <c r="N636" s="180" t="s">
        <v>45</v>
      </c>
      <c r="P636" s="140">
        <f>O636*H636</f>
        <v>0</v>
      </c>
      <c r="Q636" s="140">
        <v>2.8800000000000002E-3</v>
      </c>
      <c r="R636" s="140">
        <f>Q636*H636</f>
        <v>6.6240000000000007E-2</v>
      </c>
      <c r="S636" s="140">
        <v>0</v>
      </c>
      <c r="T636" s="141">
        <f>S636*H636</f>
        <v>0</v>
      </c>
      <c r="AR636" s="142" t="s">
        <v>192</v>
      </c>
      <c r="AT636" s="142" t="s">
        <v>361</v>
      </c>
      <c r="AU636" s="142" t="s">
        <v>90</v>
      </c>
      <c r="AY636" s="16" t="s">
        <v>127</v>
      </c>
      <c r="BE636" s="143">
        <f>IF(N636="základní",J636,0)</f>
        <v>0</v>
      </c>
      <c r="BF636" s="143">
        <f>IF(N636="snížená",J636,0)</f>
        <v>0</v>
      </c>
      <c r="BG636" s="143">
        <f>IF(N636="zákl. přenesená",J636,0)</f>
        <v>0</v>
      </c>
      <c r="BH636" s="143">
        <f>IF(N636="sníž. přenesená",J636,0)</f>
        <v>0</v>
      </c>
      <c r="BI636" s="143">
        <f>IF(N636="nulová",J636,0)</f>
        <v>0</v>
      </c>
      <c r="BJ636" s="16" t="s">
        <v>88</v>
      </c>
      <c r="BK636" s="143">
        <f>ROUND(I636*H636,2)</f>
        <v>0</v>
      </c>
      <c r="BL636" s="16" t="s">
        <v>134</v>
      </c>
      <c r="BM636" s="142" t="s">
        <v>611</v>
      </c>
    </row>
    <row r="637" spans="2:65" s="1" customFormat="1" ht="11.25">
      <c r="B637" s="31"/>
      <c r="D637" s="144" t="s">
        <v>136</v>
      </c>
      <c r="F637" s="145" t="s">
        <v>609</v>
      </c>
      <c r="I637" s="146"/>
      <c r="L637" s="31"/>
      <c r="M637" s="147"/>
      <c r="T637" s="55"/>
      <c r="AT637" s="16" t="s">
        <v>136</v>
      </c>
      <c r="AU637" s="16" t="s">
        <v>90</v>
      </c>
    </row>
    <row r="638" spans="2:65" s="1" customFormat="1" ht="19.5">
      <c r="B638" s="31"/>
      <c r="D638" s="144" t="s">
        <v>219</v>
      </c>
      <c r="F638" s="170" t="s">
        <v>612</v>
      </c>
      <c r="I638" s="146"/>
      <c r="L638" s="31"/>
      <c r="M638" s="147"/>
      <c r="T638" s="55"/>
      <c r="AT638" s="16" t="s">
        <v>219</v>
      </c>
      <c r="AU638" s="16" t="s">
        <v>90</v>
      </c>
    </row>
    <row r="639" spans="2:65" s="12" customFormat="1" ht="11.25">
      <c r="B639" s="148"/>
      <c r="D639" s="144" t="s">
        <v>137</v>
      </c>
      <c r="E639" s="149" t="s">
        <v>1</v>
      </c>
      <c r="F639" s="150" t="s">
        <v>588</v>
      </c>
      <c r="H639" s="149" t="s">
        <v>1</v>
      </c>
      <c r="I639" s="151"/>
      <c r="L639" s="148"/>
      <c r="M639" s="152"/>
      <c r="T639" s="153"/>
      <c r="AT639" s="149" t="s">
        <v>137</v>
      </c>
      <c r="AU639" s="149" t="s">
        <v>90</v>
      </c>
      <c r="AV639" s="12" t="s">
        <v>88</v>
      </c>
      <c r="AW639" s="12" t="s">
        <v>36</v>
      </c>
      <c r="AX639" s="12" t="s">
        <v>80</v>
      </c>
      <c r="AY639" s="149" t="s">
        <v>127</v>
      </c>
    </row>
    <row r="640" spans="2:65" s="12" customFormat="1" ht="11.25">
      <c r="B640" s="148"/>
      <c r="D640" s="144" t="s">
        <v>137</v>
      </c>
      <c r="E640" s="149" t="s">
        <v>1</v>
      </c>
      <c r="F640" s="150" t="s">
        <v>245</v>
      </c>
      <c r="H640" s="149" t="s">
        <v>1</v>
      </c>
      <c r="I640" s="151"/>
      <c r="L640" s="148"/>
      <c r="M640" s="152"/>
      <c r="T640" s="153"/>
      <c r="AT640" s="149" t="s">
        <v>137</v>
      </c>
      <c r="AU640" s="149" t="s">
        <v>90</v>
      </c>
      <c r="AV640" s="12" t="s">
        <v>88</v>
      </c>
      <c r="AW640" s="12" t="s">
        <v>36</v>
      </c>
      <c r="AX640" s="12" t="s">
        <v>80</v>
      </c>
      <c r="AY640" s="149" t="s">
        <v>127</v>
      </c>
    </row>
    <row r="641" spans="2:65" s="13" customFormat="1" ht="11.25">
      <c r="B641" s="154"/>
      <c r="D641" s="144" t="s">
        <v>137</v>
      </c>
      <c r="E641" s="155" t="s">
        <v>1</v>
      </c>
      <c r="F641" s="156" t="s">
        <v>301</v>
      </c>
      <c r="H641" s="157">
        <v>23</v>
      </c>
      <c r="I641" s="158"/>
      <c r="L641" s="154"/>
      <c r="M641" s="159"/>
      <c r="T641" s="160"/>
      <c r="AT641" s="155" t="s">
        <v>137</v>
      </c>
      <c r="AU641" s="155" t="s">
        <v>90</v>
      </c>
      <c r="AV641" s="13" t="s">
        <v>90</v>
      </c>
      <c r="AW641" s="13" t="s">
        <v>36</v>
      </c>
      <c r="AX641" s="13" t="s">
        <v>88</v>
      </c>
      <c r="AY641" s="155" t="s">
        <v>127</v>
      </c>
    </row>
    <row r="642" spans="2:65" s="1" customFormat="1" ht="24.2" customHeight="1">
      <c r="B642" s="31"/>
      <c r="C642" s="131" t="s">
        <v>613</v>
      </c>
      <c r="D642" s="131" t="s">
        <v>129</v>
      </c>
      <c r="E642" s="132" t="s">
        <v>614</v>
      </c>
      <c r="F642" s="133" t="s">
        <v>615</v>
      </c>
      <c r="G642" s="134" t="s">
        <v>258</v>
      </c>
      <c r="H642" s="135">
        <v>4</v>
      </c>
      <c r="I642" s="136"/>
      <c r="J642" s="137">
        <f>ROUND(I642*H642,2)</f>
        <v>0</v>
      </c>
      <c r="K642" s="133" t="s">
        <v>143</v>
      </c>
      <c r="L642" s="31"/>
      <c r="M642" s="138" t="s">
        <v>1</v>
      </c>
      <c r="N642" s="139" t="s">
        <v>45</v>
      </c>
      <c r="P642" s="140">
        <f>O642*H642</f>
        <v>0</v>
      </c>
      <c r="Q642" s="140">
        <v>0</v>
      </c>
      <c r="R642" s="140">
        <f>Q642*H642</f>
        <v>0</v>
      </c>
      <c r="S642" s="140">
        <v>0</v>
      </c>
      <c r="T642" s="141">
        <f>S642*H642</f>
        <v>0</v>
      </c>
      <c r="AR642" s="142" t="s">
        <v>134</v>
      </c>
      <c r="AT642" s="142" t="s">
        <v>129</v>
      </c>
      <c r="AU642" s="142" t="s">
        <v>90</v>
      </c>
      <c r="AY642" s="16" t="s">
        <v>127</v>
      </c>
      <c r="BE642" s="143">
        <f>IF(N642="základní",J642,0)</f>
        <v>0</v>
      </c>
      <c r="BF642" s="143">
        <f>IF(N642="snížená",J642,0)</f>
        <v>0</v>
      </c>
      <c r="BG642" s="143">
        <f>IF(N642="zákl. přenesená",J642,0)</f>
        <v>0</v>
      </c>
      <c r="BH642" s="143">
        <f>IF(N642="sníž. přenesená",J642,0)</f>
        <v>0</v>
      </c>
      <c r="BI642" s="143">
        <f>IF(N642="nulová",J642,0)</f>
        <v>0</v>
      </c>
      <c r="BJ642" s="16" t="s">
        <v>88</v>
      </c>
      <c r="BK642" s="143">
        <f>ROUND(I642*H642,2)</f>
        <v>0</v>
      </c>
      <c r="BL642" s="16" t="s">
        <v>134</v>
      </c>
      <c r="BM642" s="142" t="s">
        <v>616</v>
      </c>
    </row>
    <row r="643" spans="2:65" s="1" customFormat="1" ht="29.25">
      <c r="B643" s="31"/>
      <c r="D643" s="144" t="s">
        <v>136</v>
      </c>
      <c r="F643" s="145" t="s">
        <v>617</v>
      </c>
      <c r="I643" s="146"/>
      <c r="L643" s="31"/>
      <c r="M643" s="147"/>
      <c r="T643" s="55"/>
      <c r="AT643" s="16" t="s">
        <v>136</v>
      </c>
      <c r="AU643" s="16" t="s">
        <v>90</v>
      </c>
    </row>
    <row r="644" spans="2:65" s="1" customFormat="1" ht="11.25">
      <c r="B644" s="31"/>
      <c r="D644" s="161" t="s">
        <v>146</v>
      </c>
      <c r="F644" s="162" t="s">
        <v>618</v>
      </c>
      <c r="I644" s="146"/>
      <c r="L644" s="31"/>
      <c r="M644" s="147"/>
      <c r="T644" s="55"/>
      <c r="AT644" s="16" t="s">
        <v>146</v>
      </c>
      <c r="AU644" s="16" t="s">
        <v>90</v>
      </c>
    </row>
    <row r="645" spans="2:65" s="12" customFormat="1" ht="11.25">
      <c r="B645" s="148"/>
      <c r="D645" s="144" t="s">
        <v>137</v>
      </c>
      <c r="E645" s="149" t="s">
        <v>1</v>
      </c>
      <c r="F645" s="150" t="s">
        <v>588</v>
      </c>
      <c r="H645" s="149" t="s">
        <v>1</v>
      </c>
      <c r="I645" s="151"/>
      <c r="L645" s="148"/>
      <c r="M645" s="152"/>
      <c r="T645" s="153"/>
      <c r="AT645" s="149" t="s">
        <v>137</v>
      </c>
      <c r="AU645" s="149" t="s">
        <v>90</v>
      </c>
      <c r="AV645" s="12" t="s">
        <v>88</v>
      </c>
      <c r="AW645" s="12" t="s">
        <v>36</v>
      </c>
      <c r="AX645" s="12" t="s">
        <v>80</v>
      </c>
      <c r="AY645" s="149" t="s">
        <v>127</v>
      </c>
    </row>
    <row r="646" spans="2:65" s="12" customFormat="1" ht="11.25">
      <c r="B646" s="148"/>
      <c r="D646" s="144" t="s">
        <v>137</v>
      </c>
      <c r="E646" s="149" t="s">
        <v>1</v>
      </c>
      <c r="F646" s="150" t="s">
        <v>245</v>
      </c>
      <c r="H646" s="149" t="s">
        <v>1</v>
      </c>
      <c r="I646" s="151"/>
      <c r="L646" s="148"/>
      <c r="M646" s="152"/>
      <c r="T646" s="153"/>
      <c r="AT646" s="149" t="s">
        <v>137</v>
      </c>
      <c r="AU646" s="149" t="s">
        <v>90</v>
      </c>
      <c r="AV646" s="12" t="s">
        <v>88</v>
      </c>
      <c r="AW646" s="12" t="s">
        <v>36</v>
      </c>
      <c r="AX646" s="12" t="s">
        <v>80</v>
      </c>
      <c r="AY646" s="149" t="s">
        <v>127</v>
      </c>
    </row>
    <row r="647" spans="2:65" s="13" customFormat="1" ht="11.25">
      <c r="B647" s="154"/>
      <c r="D647" s="144" t="s">
        <v>137</v>
      </c>
      <c r="E647" s="155" t="s">
        <v>1</v>
      </c>
      <c r="F647" s="156" t="s">
        <v>134</v>
      </c>
      <c r="H647" s="157">
        <v>4</v>
      </c>
      <c r="I647" s="158"/>
      <c r="L647" s="154"/>
      <c r="M647" s="159"/>
      <c r="T647" s="160"/>
      <c r="AT647" s="155" t="s">
        <v>137</v>
      </c>
      <c r="AU647" s="155" t="s">
        <v>90</v>
      </c>
      <c r="AV647" s="13" t="s">
        <v>90</v>
      </c>
      <c r="AW647" s="13" t="s">
        <v>36</v>
      </c>
      <c r="AX647" s="13" t="s">
        <v>88</v>
      </c>
      <c r="AY647" s="155" t="s">
        <v>127</v>
      </c>
    </row>
    <row r="648" spans="2:65" s="1" customFormat="1" ht="24.2" customHeight="1">
      <c r="B648" s="31"/>
      <c r="C648" s="171" t="s">
        <v>619</v>
      </c>
      <c r="D648" s="171" t="s">
        <v>361</v>
      </c>
      <c r="E648" s="172" t="s">
        <v>620</v>
      </c>
      <c r="F648" s="173" t="s">
        <v>621</v>
      </c>
      <c r="G648" s="174" t="s">
        <v>258</v>
      </c>
      <c r="H648" s="175">
        <v>4</v>
      </c>
      <c r="I648" s="176"/>
      <c r="J648" s="177">
        <f>ROUND(I648*H648,2)</f>
        <v>0</v>
      </c>
      <c r="K648" s="173" t="s">
        <v>143</v>
      </c>
      <c r="L648" s="178"/>
      <c r="M648" s="179" t="s">
        <v>1</v>
      </c>
      <c r="N648" s="180" t="s">
        <v>45</v>
      </c>
      <c r="P648" s="140">
        <f>O648*H648</f>
        <v>0</v>
      </c>
      <c r="Q648" s="140">
        <v>6.0999999999999997E-4</v>
      </c>
      <c r="R648" s="140">
        <f>Q648*H648</f>
        <v>2.4399999999999999E-3</v>
      </c>
      <c r="S648" s="140">
        <v>0</v>
      </c>
      <c r="T648" s="141">
        <f>S648*H648</f>
        <v>0</v>
      </c>
      <c r="AR648" s="142" t="s">
        <v>192</v>
      </c>
      <c r="AT648" s="142" t="s">
        <v>361</v>
      </c>
      <c r="AU648" s="142" t="s">
        <v>90</v>
      </c>
      <c r="AY648" s="16" t="s">
        <v>127</v>
      </c>
      <c r="BE648" s="143">
        <f>IF(N648="základní",J648,0)</f>
        <v>0</v>
      </c>
      <c r="BF648" s="143">
        <f>IF(N648="snížená",J648,0)</f>
        <v>0</v>
      </c>
      <c r="BG648" s="143">
        <f>IF(N648="zákl. přenesená",J648,0)</f>
        <v>0</v>
      </c>
      <c r="BH648" s="143">
        <f>IF(N648="sníž. přenesená",J648,0)</f>
        <v>0</v>
      </c>
      <c r="BI648" s="143">
        <f>IF(N648="nulová",J648,0)</f>
        <v>0</v>
      </c>
      <c r="BJ648" s="16" t="s">
        <v>88</v>
      </c>
      <c r="BK648" s="143">
        <f>ROUND(I648*H648,2)</f>
        <v>0</v>
      </c>
      <c r="BL648" s="16" t="s">
        <v>134</v>
      </c>
      <c r="BM648" s="142" t="s">
        <v>622</v>
      </c>
    </row>
    <row r="649" spans="2:65" s="1" customFormat="1" ht="11.25">
      <c r="B649" s="31"/>
      <c r="D649" s="144" t="s">
        <v>136</v>
      </c>
      <c r="F649" s="145" t="s">
        <v>621</v>
      </c>
      <c r="I649" s="146"/>
      <c r="L649" s="31"/>
      <c r="M649" s="147"/>
      <c r="T649" s="55"/>
      <c r="AT649" s="16" t="s">
        <v>136</v>
      </c>
      <c r="AU649" s="16" t="s">
        <v>90</v>
      </c>
    </row>
    <row r="650" spans="2:65" s="12" customFormat="1" ht="11.25">
      <c r="B650" s="148"/>
      <c r="D650" s="144" t="s">
        <v>137</v>
      </c>
      <c r="E650" s="149" t="s">
        <v>1</v>
      </c>
      <c r="F650" s="150" t="s">
        <v>588</v>
      </c>
      <c r="H650" s="149" t="s">
        <v>1</v>
      </c>
      <c r="I650" s="151"/>
      <c r="L650" s="148"/>
      <c r="M650" s="152"/>
      <c r="T650" s="153"/>
      <c r="AT650" s="149" t="s">
        <v>137</v>
      </c>
      <c r="AU650" s="149" t="s">
        <v>90</v>
      </c>
      <c r="AV650" s="12" t="s">
        <v>88</v>
      </c>
      <c r="AW650" s="12" t="s">
        <v>36</v>
      </c>
      <c r="AX650" s="12" t="s">
        <v>80</v>
      </c>
      <c r="AY650" s="149" t="s">
        <v>127</v>
      </c>
    </row>
    <row r="651" spans="2:65" s="12" customFormat="1" ht="11.25">
      <c r="B651" s="148"/>
      <c r="D651" s="144" t="s">
        <v>137</v>
      </c>
      <c r="E651" s="149" t="s">
        <v>1</v>
      </c>
      <c r="F651" s="150" t="s">
        <v>245</v>
      </c>
      <c r="H651" s="149" t="s">
        <v>1</v>
      </c>
      <c r="I651" s="151"/>
      <c r="L651" s="148"/>
      <c r="M651" s="152"/>
      <c r="T651" s="153"/>
      <c r="AT651" s="149" t="s">
        <v>137</v>
      </c>
      <c r="AU651" s="149" t="s">
        <v>90</v>
      </c>
      <c r="AV651" s="12" t="s">
        <v>88</v>
      </c>
      <c r="AW651" s="12" t="s">
        <v>36</v>
      </c>
      <c r="AX651" s="12" t="s">
        <v>80</v>
      </c>
      <c r="AY651" s="149" t="s">
        <v>127</v>
      </c>
    </row>
    <row r="652" spans="2:65" s="13" customFormat="1" ht="11.25">
      <c r="B652" s="154"/>
      <c r="D652" s="144" t="s">
        <v>137</v>
      </c>
      <c r="E652" s="155" t="s">
        <v>1</v>
      </c>
      <c r="F652" s="156" t="s">
        <v>134</v>
      </c>
      <c r="H652" s="157">
        <v>4</v>
      </c>
      <c r="I652" s="158"/>
      <c r="L652" s="154"/>
      <c r="M652" s="159"/>
      <c r="T652" s="160"/>
      <c r="AT652" s="155" t="s">
        <v>137</v>
      </c>
      <c r="AU652" s="155" t="s">
        <v>90</v>
      </c>
      <c r="AV652" s="13" t="s">
        <v>90</v>
      </c>
      <c r="AW652" s="13" t="s">
        <v>36</v>
      </c>
      <c r="AX652" s="13" t="s">
        <v>88</v>
      </c>
      <c r="AY652" s="155" t="s">
        <v>127</v>
      </c>
    </row>
    <row r="653" spans="2:65" s="1" customFormat="1" ht="24.2" customHeight="1">
      <c r="B653" s="31"/>
      <c r="C653" s="131" t="s">
        <v>623</v>
      </c>
      <c r="D653" s="131" t="s">
        <v>129</v>
      </c>
      <c r="E653" s="132" t="s">
        <v>624</v>
      </c>
      <c r="F653" s="133" t="s">
        <v>625</v>
      </c>
      <c r="G653" s="134" t="s">
        <v>258</v>
      </c>
      <c r="H653" s="135">
        <v>4</v>
      </c>
      <c r="I653" s="136"/>
      <c r="J653" s="137">
        <f>ROUND(I653*H653,2)</f>
        <v>0</v>
      </c>
      <c r="K653" s="133" t="s">
        <v>143</v>
      </c>
      <c r="L653" s="31"/>
      <c r="M653" s="138" t="s">
        <v>1</v>
      </c>
      <c r="N653" s="139" t="s">
        <v>45</v>
      </c>
      <c r="P653" s="140">
        <f>O653*H653</f>
        <v>0</v>
      </c>
      <c r="Q653" s="140">
        <v>0</v>
      </c>
      <c r="R653" s="140">
        <f>Q653*H653</f>
        <v>0</v>
      </c>
      <c r="S653" s="140">
        <v>0</v>
      </c>
      <c r="T653" s="141">
        <f>S653*H653</f>
        <v>0</v>
      </c>
      <c r="AR653" s="142" t="s">
        <v>134</v>
      </c>
      <c r="AT653" s="142" t="s">
        <v>129</v>
      </c>
      <c r="AU653" s="142" t="s">
        <v>90</v>
      </c>
      <c r="AY653" s="16" t="s">
        <v>127</v>
      </c>
      <c r="BE653" s="143">
        <f>IF(N653="základní",J653,0)</f>
        <v>0</v>
      </c>
      <c r="BF653" s="143">
        <f>IF(N653="snížená",J653,0)</f>
        <v>0</v>
      </c>
      <c r="BG653" s="143">
        <f>IF(N653="zákl. přenesená",J653,0)</f>
        <v>0</v>
      </c>
      <c r="BH653" s="143">
        <f>IF(N653="sníž. přenesená",J653,0)</f>
        <v>0</v>
      </c>
      <c r="BI653" s="143">
        <f>IF(N653="nulová",J653,0)</f>
        <v>0</v>
      </c>
      <c r="BJ653" s="16" t="s">
        <v>88</v>
      </c>
      <c r="BK653" s="143">
        <f>ROUND(I653*H653,2)</f>
        <v>0</v>
      </c>
      <c r="BL653" s="16" t="s">
        <v>134</v>
      </c>
      <c r="BM653" s="142" t="s">
        <v>626</v>
      </c>
    </row>
    <row r="654" spans="2:65" s="1" customFormat="1" ht="19.5">
      <c r="B654" s="31"/>
      <c r="D654" s="144" t="s">
        <v>136</v>
      </c>
      <c r="F654" s="145" t="s">
        <v>627</v>
      </c>
      <c r="I654" s="146"/>
      <c r="L654" s="31"/>
      <c r="M654" s="147"/>
      <c r="T654" s="55"/>
      <c r="AT654" s="16" t="s">
        <v>136</v>
      </c>
      <c r="AU654" s="16" t="s">
        <v>90</v>
      </c>
    </row>
    <row r="655" spans="2:65" s="1" customFormat="1" ht="11.25">
      <c r="B655" s="31"/>
      <c r="D655" s="161" t="s">
        <v>146</v>
      </c>
      <c r="F655" s="162" t="s">
        <v>628</v>
      </c>
      <c r="I655" s="146"/>
      <c r="L655" s="31"/>
      <c r="M655" s="147"/>
      <c r="T655" s="55"/>
      <c r="AT655" s="16" t="s">
        <v>146</v>
      </c>
      <c r="AU655" s="16" t="s">
        <v>90</v>
      </c>
    </row>
    <row r="656" spans="2:65" s="12" customFormat="1" ht="11.25">
      <c r="B656" s="148"/>
      <c r="D656" s="144" t="s">
        <v>137</v>
      </c>
      <c r="E656" s="149" t="s">
        <v>1</v>
      </c>
      <c r="F656" s="150" t="s">
        <v>588</v>
      </c>
      <c r="H656" s="149" t="s">
        <v>1</v>
      </c>
      <c r="I656" s="151"/>
      <c r="L656" s="148"/>
      <c r="M656" s="152"/>
      <c r="T656" s="153"/>
      <c r="AT656" s="149" t="s">
        <v>137</v>
      </c>
      <c r="AU656" s="149" t="s">
        <v>90</v>
      </c>
      <c r="AV656" s="12" t="s">
        <v>88</v>
      </c>
      <c r="AW656" s="12" t="s">
        <v>36</v>
      </c>
      <c r="AX656" s="12" t="s">
        <v>80</v>
      </c>
      <c r="AY656" s="149" t="s">
        <v>127</v>
      </c>
    </row>
    <row r="657" spans="2:65" s="12" customFormat="1" ht="11.25">
      <c r="B657" s="148"/>
      <c r="D657" s="144" t="s">
        <v>137</v>
      </c>
      <c r="E657" s="149" t="s">
        <v>1</v>
      </c>
      <c r="F657" s="150" t="s">
        <v>245</v>
      </c>
      <c r="H657" s="149" t="s">
        <v>1</v>
      </c>
      <c r="I657" s="151"/>
      <c r="L657" s="148"/>
      <c r="M657" s="152"/>
      <c r="T657" s="153"/>
      <c r="AT657" s="149" t="s">
        <v>137</v>
      </c>
      <c r="AU657" s="149" t="s">
        <v>90</v>
      </c>
      <c r="AV657" s="12" t="s">
        <v>88</v>
      </c>
      <c r="AW657" s="12" t="s">
        <v>36</v>
      </c>
      <c r="AX657" s="12" t="s">
        <v>80</v>
      </c>
      <c r="AY657" s="149" t="s">
        <v>127</v>
      </c>
    </row>
    <row r="658" spans="2:65" s="13" customFormat="1" ht="11.25">
      <c r="B658" s="154"/>
      <c r="D658" s="144" t="s">
        <v>137</v>
      </c>
      <c r="E658" s="155" t="s">
        <v>1</v>
      </c>
      <c r="F658" s="156" t="s">
        <v>134</v>
      </c>
      <c r="H658" s="157">
        <v>4</v>
      </c>
      <c r="I658" s="158"/>
      <c r="L658" s="154"/>
      <c r="M658" s="159"/>
      <c r="T658" s="160"/>
      <c r="AT658" s="155" t="s">
        <v>137</v>
      </c>
      <c r="AU658" s="155" t="s">
        <v>90</v>
      </c>
      <c r="AV658" s="13" t="s">
        <v>90</v>
      </c>
      <c r="AW658" s="13" t="s">
        <v>36</v>
      </c>
      <c r="AX658" s="13" t="s">
        <v>88</v>
      </c>
      <c r="AY658" s="155" t="s">
        <v>127</v>
      </c>
    </row>
    <row r="659" spans="2:65" s="1" customFormat="1" ht="24.2" customHeight="1">
      <c r="B659" s="31"/>
      <c r="C659" s="171" t="s">
        <v>629</v>
      </c>
      <c r="D659" s="171" t="s">
        <v>361</v>
      </c>
      <c r="E659" s="172" t="s">
        <v>630</v>
      </c>
      <c r="F659" s="173" t="s">
        <v>631</v>
      </c>
      <c r="G659" s="174" t="s">
        <v>258</v>
      </c>
      <c r="H659" s="175">
        <v>4</v>
      </c>
      <c r="I659" s="176"/>
      <c r="J659" s="177">
        <f>ROUND(I659*H659,2)</f>
        <v>0</v>
      </c>
      <c r="K659" s="173" t="s">
        <v>143</v>
      </c>
      <c r="L659" s="178"/>
      <c r="M659" s="179" t="s">
        <v>1</v>
      </c>
      <c r="N659" s="180" t="s">
        <v>45</v>
      </c>
      <c r="P659" s="140">
        <f>O659*H659</f>
        <v>0</v>
      </c>
      <c r="Q659" s="140">
        <v>2.2300000000000002E-3</v>
      </c>
      <c r="R659" s="140">
        <f>Q659*H659</f>
        <v>8.9200000000000008E-3</v>
      </c>
      <c r="S659" s="140">
        <v>0</v>
      </c>
      <c r="T659" s="141">
        <f>S659*H659</f>
        <v>0</v>
      </c>
      <c r="AR659" s="142" t="s">
        <v>192</v>
      </c>
      <c r="AT659" s="142" t="s">
        <v>361</v>
      </c>
      <c r="AU659" s="142" t="s">
        <v>90</v>
      </c>
      <c r="AY659" s="16" t="s">
        <v>127</v>
      </c>
      <c r="BE659" s="143">
        <f>IF(N659="základní",J659,0)</f>
        <v>0</v>
      </c>
      <c r="BF659" s="143">
        <f>IF(N659="snížená",J659,0)</f>
        <v>0</v>
      </c>
      <c r="BG659" s="143">
        <f>IF(N659="zákl. přenesená",J659,0)</f>
        <v>0</v>
      </c>
      <c r="BH659" s="143">
        <f>IF(N659="sníž. přenesená",J659,0)</f>
        <v>0</v>
      </c>
      <c r="BI659" s="143">
        <f>IF(N659="nulová",J659,0)</f>
        <v>0</v>
      </c>
      <c r="BJ659" s="16" t="s">
        <v>88</v>
      </c>
      <c r="BK659" s="143">
        <f>ROUND(I659*H659,2)</f>
        <v>0</v>
      </c>
      <c r="BL659" s="16" t="s">
        <v>134</v>
      </c>
      <c r="BM659" s="142" t="s">
        <v>632</v>
      </c>
    </row>
    <row r="660" spans="2:65" s="1" customFormat="1" ht="11.25">
      <c r="B660" s="31"/>
      <c r="D660" s="144" t="s">
        <v>136</v>
      </c>
      <c r="F660" s="145" t="s">
        <v>631</v>
      </c>
      <c r="I660" s="146"/>
      <c r="L660" s="31"/>
      <c r="M660" s="147"/>
      <c r="T660" s="55"/>
      <c r="AT660" s="16" t="s">
        <v>136</v>
      </c>
      <c r="AU660" s="16" t="s">
        <v>90</v>
      </c>
    </row>
    <row r="661" spans="2:65" s="12" customFormat="1" ht="11.25">
      <c r="B661" s="148"/>
      <c r="D661" s="144" t="s">
        <v>137</v>
      </c>
      <c r="E661" s="149" t="s">
        <v>1</v>
      </c>
      <c r="F661" s="150" t="s">
        <v>588</v>
      </c>
      <c r="H661" s="149" t="s">
        <v>1</v>
      </c>
      <c r="I661" s="151"/>
      <c r="L661" s="148"/>
      <c r="M661" s="152"/>
      <c r="T661" s="153"/>
      <c r="AT661" s="149" t="s">
        <v>137</v>
      </c>
      <c r="AU661" s="149" t="s">
        <v>90</v>
      </c>
      <c r="AV661" s="12" t="s">
        <v>88</v>
      </c>
      <c r="AW661" s="12" t="s">
        <v>36</v>
      </c>
      <c r="AX661" s="12" t="s">
        <v>80</v>
      </c>
      <c r="AY661" s="149" t="s">
        <v>127</v>
      </c>
    </row>
    <row r="662" spans="2:65" s="12" customFormat="1" ht="11.25">
      <c r="B662" s="148"/>
      <c r="D662" s="144" t="s">
        <v>137</v>
      </c>
      <c r="E662" s="149" t="s">
        <v>1</v>
      </c>
      <c r="F662" s="150" t="s">
        <v>245</v>
      </c>
      <c r="H662" s="149" t="s">
        <v>1</v>
      </c>
      <c r="I662" s="151"/>
      <c r="L662" s="148"/>
      <c r="M662" s="152"/>
      <c r="T662" s="153"/>
      <c r="AT662" s="149" t="s">
        <v>137</v>
      </c>
      <c r="AU662" s="149" t="s">
        <v>90</v>
      </c>
      <c r="AV662" s="12" t="s">
        <v>88</v>
      </c>
      <c r="AW662" s="12" t="s">
        <v>36</v>
      </c>
      <c r="AX662" s="12" t="s">
        <v>80</v>
      </c>
      <c r="AY662" s="149" t="s">
        <v>127</v>
      </c>
    </row>
    <row r="663" spans="2:65" s="13" customFormat="1" ht="11.25">
      <c r="B663" s="154"/>
      <c r="D663" s="144" t="s">
        <v>137</v>
      </c>
      <c r="E663" s="155" t="s">
        <v>1</v>
      </c>
      <c r="F663" s="156" t="s">
        <v>134</v>
      </c>
      <c r="H663" s="157">
        <v>4</v>
      </c>
      <c r="I663" s="158"/>
      <c r="L663" s="154"/>
      <c r="M663" s="159"/>
      <c r="T663" s="160"/>
      <c r="AT663" s="155" t="s">
        <v>137</v>
      </c>
      <c r="AU663" s="155" t="s">
        <v>90</v>
      </c>
      <c r="AV663" s="13" t="s">
        <v>90</v>
      </c>
      <c r="AW663" s="13" t="s">
        <v>36</v>
      </c>
      <c r="AX663" s="13" t="s">
        <v>88</v>
      </c>
      <c r="AY663" s="155" t="s">
        <v>127</v>
      </c>
    </row>
    <row r="664" spans="2:65" s="1" customFormat="1" ht="21.75" customHeight="1">
      <c r="B664" s="31"/>
      <c r="C664" s="131" t="s">
        <v>633</v>
      </c>
      <c r="D664" s="131" t="s">
        <v>129</v>
      </c>
      <c r="E664" s="132" t="s">
        <v>634</v>
      </c>
      <c r="F664" s="133" t="s">
        <v>635</v>
      </c>
      <c r="G664" s="134" t="s">
        <v>258</v>
      </c>
      <c r="H664" s="135">
        <v>71</v>
      </c>
      <c r="I664" s="136"/>
      <c r="J664" s="137">
        <f>ROUND(I664*H664,2)</f>
        <v>0</v>
      </c>
      <c r="K664" s="133" t="s">
        <v>212</v>
      </c>
      <c r="L664" s="31"/>
      <c r="M664" s="138" t="s">
        <v>1</v>
      </c>
      <c r="N664" s="139" t="s">
        <v>45</v>
      </c>
      <c r="P664" s="140">
        <f>O664*H664</f>
        <v>0</v>
      </c>
      <c r="Q664" s="140">
        <v>0</v>
      </c>
      <c r="R664" s="140">
        <f>Q664*H664</f>
        <v>0</v>
      </c>
      <c r="S664" s="140">
        <v>0</v>
      </c>
      <c r="T664" s="141">
        <f>S664*H664</f>
        <v>0</v>
      </c>
      <c r="AR664" s="142" t="s">
        <v>134</v>
      </c>
      <c r="AT664" s="142" t="s">
        <v>129</v>
      </c>
      <c r="AU664" s="142" t="s">
        <v>90</v>
      </c>
      <c r="AY664" s="16" t="s">
        <v>127</v>
      </c>
      <c r="BE664" s="143">
        <f>IF(N664="základní",J664,0)</f>
        <v>0</v>
      </c>
      <c r="BF664" s="143">
        <f>IF(N664="snížená",J664,0)</f>
        <v>0</v>
      </c>
      <c r="BG664" s="143">
        <f>IF(N664="zákl. přenesená",J664,0)</f>
        <v>0</v>
      </c>
      <c r="BH664" s="143">
        <f>IF(N664="sníž. přenesená",J664,0)</f>
        <v>0</v>
      </c>
      <c r="BI664" s="143">
        <f>IF(N664="nulová",J664,0)</f>
        <v>0</v>
      </c>
      <c r="BJ664" s="16" t="s">
        <v>88</v>
      </c>
      <c r="BK664" s="143">
        <f>ROUND(I664*H664,2)</f>
        <v>0</v>
      </c>
      <c r="BL664" s="16" t="s">
        <v>134</v>
      </c>
      <c r="BM664" s="142" t="s">
        <v>636</v>
      </c>
    </row>
    <row r="665" spans="2:65" s="1" customFormat="1" ht="19.5">
      <c r="B665" s="31"/>
      <c r="D665" s="144" t="s">
        <v>136</v>
      </c>
      <c r="F665" s="145" t="s">
        <v>637</v>
      </c>
      <c r="I665" s="146"/>
      <c r="L665" s="31"/>
      <c r="M665" s="147"/>
      <c r="T665" s="55"/>
      <c r="AT665" s="16" t="s">
        <v>136</v>
      </c>
      <c r="AU665" s="16" t="s">
        <v>90</v>
      </c>
    </row>
    <row r="666" spans="2:65" s="12" customFormat="1" ht="11.25">
      <c r="B666" s="148"/>
      <c r="D666" s="144" t="s">
        <v>137</v>
      </c>
      <c r="E666" s="149" t="s">
        <v>1</v>
      </c>
      <c r="F666" s="150" t="s">
        <v>588</v>
      </c>
      <c r="H666" s="149" t="s">
        <v>1</v>
      </c>
      <c r="I666" s="151"/>
      <c r="L666" s="148"/>
      <c r="M666" s="152"/>
      <c r="T666" s="153"/>
      <c r="AT666" s="149" t="s">
        <v>137</v>
      </c>
      <c r="AU666" s="149" t="s">
        <v>90</v>
      </c>
      <c r="AV666" s="12" t="s">
        <v>88</v>
      </c>
      <c r="AW666" s="12" t="s">
        <v>36</v>
      </c>
      <c r="AX666" s="12" t="s">
        <v>80</v>
      </c>
      <c r="AY666" s="149" t="s">
        <v>127</v>
      </c>
    </row>
    <row r="667" spans="2:65" s="12" customFormat="1" ht="11.25">
      <c r="B667" s="148"/>
      <c r="D667" s="144" t="s">
        <v>137</v>
      </c>
      <c r="E667" s="149" t="s">
        <v>1</v>
      </c>
      <c r="F667" s="150" t="s">
        <v>245</v>
      </c>
      <c r="H667" s="149" t="s">
        <v>1</v>
      </c>
      <c r="I667" s="151"/>
      <c r="L667" s="148"/>
      <c r="M667" s="152"/>
      <c r="T667" s="153"/>
      <c r="AT667" s="149" t="s">
        <v>137</v>
      </c>
      <c r="AU667" s="149" t="s">
        <v>90</v>
      </c>
      <c r="AV667" s="12" t="s">
        <v>88</v>
      </c>
      <c r="AW667" s="12" t="s">
        <v>36</v>
      </c>
      <c r="AX667" s="12" t="s">
        <v>80</v>
      </c>
      <c r="AY667" s="149" t="s">
        <v>127</v>
      </c>
    </row>
    <row r="668" spans="2:65" s="13" customFormat="1" ht="11.25">
      <c r="B668" s="154"/>
      <c r="D668" s="144" t="s">
        <v>137</v>
      </c>
      <c r="E668" s="155" t="s">
        <v>1</v>
      </c>
      <c r="F668" s="156" t="s">
        <v>638</v>
      </c>
      <c r="H668" s="157">
        <v>71</v>
      </c>
      <c r="I668" s="158"/>
      <c r="L668" s="154"/>
      <c r="M668" s="159"/>
      <c r="T668" s="160"/>
      <c r="AT668" s="155" t="s">
        <v>137</v>
      </c>
      <c r="AU668" s="155" t="s">
        <v>90</v>
      </c>
      <c r="AV668" s="13" t="s">
        <v>90</v>
      </c>
      <c r="AW668" s="13" t="s">
        <v>36</v>
      </c>
      <c r="AX668" s="13" t="s">
        <v>88</v>
      </c>
      <c r="AY668" s="155" t="s">
        <v>127</v>
      </c>
    </row>
    <row r="669" spans="2:65" s="1" customFormat="1" ht="16.5" customHeight="1">
      <c r="B669" s="31"/>
      <c r="C669" s="171" t="s">
        <v>639</v>
      </c>
      <c r="D669" s="171" t="s">
        <v>361</v>
      </c>
      <c r="E669" s="172" t="s">
        <v>640</v>
      </c>
      <c r="F669" s="173" t="s">
        <v>641</v>
      </c>
      <c r="G669" s="174" t="s">
        <v>258</v>
      </c>
      <c r="H669" s="175">
        <v>67</v>
      </c>
      <c r="I669" s="176"/>
      <c r="J669" s="177">
        <f>ROUND(I669*H669,2)</f>
        <v>0</v>
      </c>
      <c r="K669" s="173" t="s">
        <v>143</v>
      </c>
      <c r="L669" s="178"/>
      <c r="M669" s="179" t="s">
        <v>1</v>
      </c>
      <c r="N669" s="180" t="s">
        <v>45</v>
      </c>
      <c r="P669" s="140">
        <f>O669*H669</f>
        <v>0</v>
      </c>
      <c r="Q669" s="140">
        <v>7.2000000000000005E-4</v>
      </c>
      <c r="R669" s="140">
        <f>Q669*H669</f>
        <v>4.8240000000000005E-2</v>
      </c>
      <c r="S669" s="140">
        <v>0</v>
      </c>
      <c r="T669" s="141">
        <f>S669*H669</f>
        <v>0</v>
      </c>
      <c r="AR669" s="142" t="s">
        <v>192</v>
      </c>
      <c r="AT669" s="142" t="s">
        <v>361</v>
      </c>
      <c r="AU669" s="142" t="s">
        <v>90</v>
      </c>
      <c r="AY669" s="16" t="s">
        <v>127</v>
      </c>
      <c r="BE669" s="143">
        <f>IF(N669="základní",J669,0)</f>
        <v>0</v>
      </c>
      <c r="BF669" s="143">
        <f>IF(N669="snížená",J669,0)</f>
        <v>0</v>
      </c>
      <c r="BG669" s="143">
        <f>IF(N669="zákl. přenesená",J669,0)</f>
        <v>0</v>
      </c>
      <c r="BH669" s="143">
        <f>IF(N669="sníž. přenesená",J669,0)</f>
        <v>0</v>
      </c>
      <c r="BI669" s="143">
        <f>IF(N669="nulová",J669,0)</f>
        <v>0</v>
      </c>
      <c r="BJ669" s="16" t="s">
        <v>88</v>
      </c>
      <c r="BK669" s="143">
        <f>ROUND(I669*H669,2)</f>
        <v>0</v>
      </c>
      <c r="BL669" s="16" t="s">
        <v>134</v>
      </c>
      <c r="BM669" s="142" t="s">
        <v>642</v>
      </c>
    </row>
    <row r="670" spans="2:65" s="1" customFormat="1" ht="11.25">
      <c r="B670" s="31"/>
      <c r="D670" s="144" t="s">
        <v>136</v>
      </c>
      <c r="F670" s="145" t="s">
        <v>641</v>
      </c>
      <c r="I670" s="146"/>
      <c r="L670" s="31"/>
      <c r="M670" s="147"/>
      <c r="T670" s="55"/>
      <c r="AT670" s="16" t="s">
        <v>136</v>
      </c>
      <c r="AU670" s="16" t="s">
        <v>90</v>
      </c>
    </row>
    <row r="671" spans="2:65" s="12" customFormat="1" ht="11.25">
      <c r="B671" s="148"/>
      <c r="D671" s="144" t="s">
        <v>137</v>
      </c>
      <c r="E671" s="149" t="s">
        <v>1</v>
      </c>
      <c r="F671" s="150" t="s">
        <v>588</v>
      </c>
      <c r="H671" s="149" t="s">
        <v>1</v>
      </c>
      <c r="I671" s="151"/>
      <c r="L671" s="148"/>
      <c r="M671" s="152"/>
      <c r="T671" s="153"/>
      <c r="AT671" s="149" t="s">
        <v>137</v>
      </c>
      <c r="AU671" s="149" t="s">
        <v>90</v>
      </c>
      <c r="AV671" s="12" t="s">
        <v>88</v>
      </c>
      <c r="AW671" s="12" t="s">
        <v>36</v>
      </c>
      <c r="AX671" s="12" t="s">
        <v>80</v>
      </c>
      <c r="AY671" s="149" t="s">
        <v>127</v>
      </c>
    </row>
    <row r="672" spans="2:65" s="12" customFormat="1" ht="11.25">
      <c r="B672" s="148"/>
      <c r="D672" s="144" t="s">
        <v>137</v>
      </c>
      <c r="E672" s="149" t="s">
        <v>1</v>
      </c>
      <c r="F672" s="150" t="s">
        <v>245</v>
      </c>
      <c r="H672" s="149" t="s">
        <v>1</v>
      </c>
      <c r="I672" s="151"/>
      <c r="L672" s="148"/>
      <c r="M672" s="152"/>
      <c r="T672" s="153"/>
      <c r="AT672" s="149" t="s">
        <v>137</v>
      </c>
      <c r="AU672" s="149" t="s">
        <v>90</v>
      </c>
      <c r="AV672" s="12" t="s">
        <v>88</v>
      </c>
      <c r="AW672" s="12" t="s">
        <v>36</v>
      </c>
      <c r="AX672" s="12" t="s">
        <v>80</v>
      </c>
      <c r="AY672" s="149" t="s">
        <v>127</v>
      </c>
    </row>
    <row r="673" spans="2:65" s="13" customFormat="1" ht="11.25">
      <c r="B673" s="154"/>
      <c r="D673" s="144" t="s">
        <v>137</v>
      </c>
      <c r="E673" s="155" t="s">
        <v>1</v>
      </c>
      <c r="F673" s="156" t="s">
        <v>589</v>
      </c>
      <c r="H673" s="157">
        <v>67</v>
      </c>
      <c r="I673" s="158"/>
      <c r="L673" s="154"/>
      <c r="M673" s="159"/>
      <c r="T673" s="160"/>
      <c r="AT673" s="155" t="s">
        <v>137</v>
      </c>
      <c r="AU673" s="155" t="s">
        <v>90</v>
      </c>
      <c r="AV673" s="13" t="s">
        <v>90</v>
      </c>
      <c r="AW673" s="13" t="s">
        <v>36</v>
      </c>
      <c r="AX673" s="13" t="s">
        <v>88</v>
      </c>
      <c r="AY673" s="155" t="s">
        <v>127</v>
      </c>
    </row>
    <row r="674" spans="2:65" s="1" customFormat="1" ht="16.5" customHeight="1">
      <c r="B674" s="31"/>
      <c r="C674" s="171" t="s">
        <v>643</v>
      </c>
      <c r="D674" s="171" t="s">
        <v>361</v>
      </c>
      <c r="E674" s="172" t="s">
        <v>644</v>
      </c>
      <c r="F674" s="173" t="s">
        <v>645</v>
      </c>
      <c r="G674" s="174" t="s">
        <v>258</v>
      </c>
      <c r="H674" s="175">
        <v>4</v>
      </c>
      <c r="I674" s="176"/>
      <c r="J674" s="177">
        <f>ROUND(I674*H674,2)</f>
        <v>0</v>
      </c>
      <c r="K674" s="173" t="s">
        <v>143</v>
      </c>
      <c r="L674" s="178"/>
      <c r="M674" s="179" t="s">
        <v>1</v>
      </c>
      <c r="N674" s="180" t="s">
        <v>45</v>
      </c>
      <c r="P674" s="140">
        <f>O674*H674</f>
        <v>0</v>
      </c>
      <c r="Q674" s="140">
        <v>7.2000000000000005E-4</v>
      </c>
      <c r="R674" s="140">
        <f>Q674*H674</f>
        <v>2.8800000000000002E-3</v>
      </c>
      <c r="S674" s="140">
        <v>0</v>
      </c>
      <c r="T674" s="141">
        <f>S674*H674</f>
        <v>0</v>
      </c>
      <c r="AR674" s="142" t="s">
        <v>192</v>
      </c>
      <c r="AT674" s="142" t="s">
        <v>361</v>
      </c>
      <c r="AU674" s="142" t="s">
        <v>90</v>
      </c>
      <c r="AY674" s="16" t="s">
        <v>127</v>
      </c>
      <c r="BE674" s="143">
        <f>IF(N674="základní",J674,0)</f>
        <v>0</v>
      </c>
      <c r="BF674" s="143">
        <f>IF(N674="snížená",J674,0)</f>
        <v>0</v>
      </c>
      <c r="BG674" s="143">
        <f>IF(N674="zákl. přenesená",J674,0)</f>
        <v>0</v>
      </c>
      <c r="BH674" s="143">
        <f>IF(N674="sníž. přenesená",J674,0)</f>
        <v>0</v>
      </c>
      <c r="BI674" s="143">
        <f>IF(N674="nulová",J674,0)</f>
        <v>0</v>
      </c>
      <c r="BJ674" s="16" t="s">
        <v>88</v>
      </c>
      <c r="BK674" s="143">
        <f>ROUND(I674*H674,2)</f>
        <v>0</v>
      </c>
      <c r="BL674" s="16" t="s">
        <v>134</v>
      </c>
      <c r="BM674" s="142" t="s">
        <v>646</v>
      </c>
    </row>
    <row r="675" spans="2:65" s="1" customFormat="1" ht="11.25">
      <c r="B675" s="31"/>
      <c r="D675" s="144" t="s">
        <v>136</v>
      </c>
      <c r="F675" s="145" t="s">
        <v>645</v>
      </c>
      <c r="I675" s="146"/>
      <c r="L675" s="31"/>
      <c r="M675" s="147"/>
      <c r="T675" s="55"/>
      <c r="AT675" s="16" t="s">
        <v>136</v>
      </c>
      <c r="AU675" s="16" t="s">
        <v>90</v>
      </c>
    </row>
    <row r="676" spans="2:65" s="12" customFormat="1" ht="11.25">
      <c r="B676" s="148"/>
      <c r="D676" s="144" t="s">
        <v>137</v>
      </c>
      <c r="E676" s="149" t="s">
        <v>1</v>
      </c>
      <c r="F676" s="150" t="s">
        <v>588</v>
      </c>
      <c r="H676" s="149" t="s">
        <v>1</v>
      </c>
      <c r="I676" s="151"/>
      <c r="L676" s="148"/>
      <c r="M676" s="152"/>
      <c r="T676" s="153"/>
      <c r="AT676" s="149" t="s">
        <v>137</v>
      </c>
      <c r="AU676" s="149" t="s">
        <v>90</v>
      </c>
      <c r="AV676" s="12" t="s">
        <v>88</v>
      </c>
      <c r="AW676" s="12" t="s">
        <v>36</v>
      </c>
      <c r="AX676" s="12" t="s">
        <v>80</v>
      </c>
      <c r="AY676" s="149" t="s">
        <v>127</v>
      </c>
    </row>
    <row r="677" spans="2:65" s="12" customFormat="1" ht="11.25">
      <c r="B677" s="148"/>
      <c r="D677" s="144" t="s">
        <v>137</v>
      </c>
      <c r="E677" s="149" t="s">
        <v>1</v>
      </c>
      <c r="F677" s="150" t="s">
        <v>245</v>
      </c>
      <c r="H677" s="149" t="s">
        <v>1</v>
      </c>
      <c r="I677" s="151"/>
      <c r="L677" s="148"/>
      <c r="M677" s="152"/>
      <c r="T677" s="153"/>
      <c r="AT677" s="149" t="s">
        <v>137</v>
      </c>
      <c r="AU677" s="149" t="s">
        <v>90</v>
      </c>
      <c r="AV677" s="12" t="s">
        <v>88</v>
      </c>
      <c r="AW677" s="12" t="s">
        <v>36</v>
      </c>
      <c r="AX677" s="12" t="s">
        <v>80</v>
      </c>
      <c r="AY677" s="149" t="s">
        <v>127</v>
      </c>
    </row>
    <row r="678" spans="2:65" s="13" customFormat="1" ht="11.25">
      <c r="B678" s="154"/>
      <c r="D678" s="144" t="s">
        <v>137</v>
      </c>
      <c r="E678" s="155" t="s">
        <v>1</v>
      </c>
      <c r="F678" s="156" t="s">
        <v>134</v>
      </c>
      <c r="H678" s="157">
        <v>4</v>
      </c>
      <c r="I678" s="158"/>
      <c r="L678" s="154"/>
      <c r="M678" s="159"/>
      <c r="T678" s="160"/>
      <c r="AT678" s="155" t="s">
        <v>137</v>
      </c>
      <c r="AU678" s="155" t="s">
        <v>90</v>
      </c>
      <c r="AV678" s="13" t="s">
        <v>90</v>
      </c>
      <c r="AW678" s="13" t="s">
        <v>36</v>
      </c>
      <c r="AX678" s="13" t="s">
        <v>88</v>
      </c>
      <c r="AY678" s="155" t="s">
        <v>127</v>
      </c>
    </row>
    <row r="679" spans="2:65" s="1" customFormat="1" ht="24.2" customHeight="1">
      <c r="B679" s="31"/>
      <c r="C679" s="131" t="s">
        <v>647</v>
      </c>
      <c r="D679" s="131" t="s">
        <v>129</v>
      </c>
      <c r="E679" s="132" t="s">
        <v>648</v>
      </c>
      <c r="F679" s="133" t="s">
        <v>649</v>
      </c>
      <c r="G679" s="134" t="s">
        <v>258</v>
      </c>
      <c r="H679" s="135">
        <v>8</v>
      </c>
      <c r="I679" s="136"/>
      <c r="J679" s="137">
        <f>ROUND(I679*H679,2)</f>
        <v>0</v>
      </c>
      <c r="K679" s="133" t="s">
        <v>143</v>
      </c>
      <c r="L679" s="31"/>
      <c r="M679" s="138" t="s">
        <v>1</v>
      </c>
      <c r="N679" s="139" t="s">
        <v>45</v>
      </c>
      <c r="P679" s="140">
        <f>O679*H679</f>
        <v>0</v>
      </c>
      <c r="Q679" s="140">
        <v>0</v>
      </c>
      <c r="R679" s="140">
        <f>Q679*H679</f>
        <v>0</v>
      </c>
      <c r="S679" s="140">
        <v>0</v>
      </c>
      <c r="T679" s="141">
        <f>S679*H679</f>
        <v>0</v>
      </c>
      <c r="AR679" s="142" t="s">
        <v>134</v>
      </c>
      <c r="AT679" s="142" t="s">
        <v>129</v>
      </c>
      <c r="AU679" s="142" t="s">
        <v>90</v>
      </c>
      <c r="AY679" s="16" t="s">
        <v>127</v>
      </c>
      <c r="BE679" s="143">
        <f>IF(N679="základní",J679,0)</f>
        <v>0</v>
      </c>
      <c r="BF679" s="143">
        <f>IF(N679="snížená",J679,0)</f>
        <v>0</v>
      </c>
      <c r="BG679" s="143">
        <f>IF(N679="zákl. přenesená",J679,0)</f>
        <v>0</v>
      </c>
      <c r="BH679" s="143">
        <f>IF(N679="sníž. přenesená",J679,0)</f>
        <v>0</v>
      </c>
      <c r="BI679" s="143">
        <f>IF(N679="nulová",J679,0)</f>
        <v>0</v>
      </c>
      <c r="BJ679" s="16" t="s">
        <v>88</v>
      </c>
      <c r="BK679" s="143">
        <f>ROUND(I679*H679,2)</f>
        <v>0</v>
      </c>
      <c r="BL679" s="16" t="s">
        <v>134</v>
      </c>
      <c r="BM679" s="142" t="s">
        <v>650</v>
      </c>
    </row>
    <row r="680" spans="2:65" s="1" customFormat="1" ht="19.5">
      <c r="B680" s="31"/>
      <c r="D680" s="144" t="s">
        <v>136</v>
      </c>
      <c r="F680" s="145" t="s">
        <v>651</v>
      </c>
      <c r="I680" s="146"/>
      <c r="L680" s="31"/>
      <c r="M680" s="147"/>
      <c r="T680" s="55"/>
      <c r="AT680" s="16" t="s">
        <v>136</v>
      </c>
      <c r="AU680" s="16" t="s">
        <v>90</v>
      </c>
    </row>
    <row r="681" spans="2:65" s="1" customFormat="1" ht="11.25">
      <c r="B681" s="31"/>
      <c r="D681" s="161" t="s">
        <v>146</v>
      </c>
      <c r="F681" s="162" t="s">
        <v>652</v>
      </c>
      <c r="I681" s="146"/>
      <c r="L681" s="31"/>
      <c r="M681" s="147"/>
      <c r="T681" s="55"/>
      <c r="AT681" s="16" t="s">
        <v>146</v>
      </c>
      <c r="AU681" s="16" t="s">
        <v>90</v>
      </c>
    </row>
    <row r="682" spans="2:65" s="12" customFormat="1" ht="11.25">
      <c r="B682" s="148"/>
      <c r="D682" s="144" t="s">
        <v>137</v>
      </c>
      <c r="E682" s="149" t="s">
        <v>1</v>
      </c>
      <c r="F682" s="150" t="s">
        <v>588</v>
      </c>
      <c r="H682" s="149" t="s">
        <v>1</v>
      </c>
      <c r="I682" s="151"/>
      <c r="L682" s="148"/>
      <c r="M682" s="152"/>
      <c r="T682" s="153"/>
      <c r="AT682" s="149" t="s">
        <v>137</v>
      </c>
      <c r="AU682" s="149" t="s">
        <v>90</v>
      </c>
      <c r="AV682" s="12" t="s">
        <v>88</v>
      </c>
      <c r="AW682" s="12" t="s">
        <v>36</v>
      </c>
      <c r="AX682" s="12" t="s">
        <v>80</v>
      </c>
      <c r="AY682" s="149" t="s">
        <v>127</v>
      </c>
    </row>
    <row r="683" spans="2:65" s="12" customFormat="1" ht="11.25">
      <c r="B683" s="148"/>
      <c r="D683" s="144" t="s">
        <v>137</v>
      </c>
      <c r="E683" s="149" t="s">
        <v>1</v>
      </c>
      <c r="F683" s="150" t="s">
        <v>245</v>
      </c>
      <c r="H683" s="149" t="s">
        <v>1</v>
      </c>
      <c r="I683" s="151"/>
      <c r="L683" s="148"/>
      <c r="M683" s="152"/>
      <c r="T683" s="153"/>
      <c r="AT683" s="149" t="s">
        <v>137</v>
      </c>
      <c r="AU683" s="149" t="s">
        <v>90</v>
      </c>
      <c r="AV683" s="12" t="s">
        <v>88</v>
      </c>
      <c r="AW683" s="12" t="s">
        <v>36</v>
      </c>
      <c r="AX683" s="12" t="s">
        <v>80</v>
      </c>
      <c r="AY683" s="149" t="s">
        <v>127</v>
      </c>
    </row>
    <row r="684" spans="2:65" s="13" customFormat="1" ht="11.25">
      <c r="B684" s="154"/>
      <c r="D684" s="144" t="s">
        <v>137</v>
      </c>
      <c r="E684" s="155" t="s">
        <v>1</v>
      </c>
      <c r="F684" s="156" t="s">
        <v>192</v>
      </c>
      <c r="H684" s="157">
        <v>8</v>
      </c>
      <c r="I684" s="158"/>
      <c r="L684" s="154"/>
      <c r="M684" s="159"/>
      <c r="T684" s="160"/>
      <c r="AT684" s="155" t="s">
        <v>137</v>
      </c>
      <c r="AU684" s="155" t="s">
        <v>90</v>
      </c>
      <c r="AV684" s="13" t="s">
        <v>90</v>
      </c>
      <c r="AW684" s="13" t="s">
        <v>36</v>
      </c>
      <c r="AX684" s="13" t="s">
        <v>88</v>
      </c>
      <c r="AY684" s="155" t="s">
        <v>127</v>
      </c>
    </row>
    <row r="685" spans="2:65" s="1" customFormat="1" ht="16.5" customHeight="1">
      <c r="B685" s="31"/>
      <c r="C685" s="171" t="s">
        <v>653</v>
      </c>
      <c r="D685" s="171" t="s">
        <v>361</v>
      </c>
      <c r="E685" s="172" t="s">
        <v>654</v>
      </c>
      <c r="F685" s="173" t="s">
        <v>655</v>
      </c>
      <c r="G685" s="174" t="s">
        <v>258</v>
      </c>
      <c r="H685" s="175">
        <v>8</v>
      </c>
      <c r="I685" s="176"/>
      <c r="J685" s="177">
        <f>ROUND(I685*H685,2)</f>
        <v>0</v>
      </c>
      <c r="K685" s="173" t="s">
        <v>143</v>
      </c>
      <c r="L685" s="178"/>
      <c r="M685" s="179" t="s">
        <v>1</v>
      </c>
      <c r="N685" s="180" t="s">
        <v>45</v>
      </c>
      <c r="P685" s="140">
        <f>O685*H685</f>
        <v>0</v>
      </c>
      <c r="Q685" s="140">
        <v>1.2099999999999999E-3</v>
      </c>
      <c r="R685" s="140">
        <f>Q685*H685</f>
        <v>9.6799999999999994E-3</v>
      </c>
      <c r="S685" s="140">
        <v>0</v>
      </c>
      <c r="T685" s="141">
        <f>S685*H685</f>
        <v>0</v>
      </c>
      <c r="AR685" s="142" t="s">
        <v>192</v>
      </c>
      <c r="AT685" s="142" t="s">
        <v>361</v>
      </c>
      <c r="AU685" s="142" t="s">
        <v>90</v>
      </c>
      <c r="AY685" s="16" t="s">
        <v>127</v>
      </c>
      <c r="BE685" s="143">
        <f>IF(N685="základní",J685,0)</f>
        <v>0</v>
      </c>
      <c r="BF685" s="143">
        <f>IF(N685="snížená",J685,0)</f>
        <v>0</v>
      </c>
      <c r="BG685" s="143">
        <f>IF(N685="zákl. přenesená",J685,0)</f>
        <v>0</v>
      </c>
      <c r="BH685" s="143">
        <f>IF(N685="sníž. přenesená",J685,0)</f>
        <v>0</v>
      </c>
      <c r="BI685" s="143">
        <f>IF(N685="nulová",J685,0)</f>
        <v>0</v>
      </c>
      <c r="BJ685" s="16" t="s">
        <v>88</v>
      </c>
      <c r="BK685" s="143">
        <f>ROUND(I685*H685,2)</f>
        <v>0</v>
      </c>
      <c r="BL685" s="16" t="s">
        <v>134</v>
      </c>
      <c r="BM685" s="142" t="s">
        <v>656</v>
      </c>
    </row>
    <row r="686" spans="2:65" s="1" customFormat="1" ht="11.25">
      <c r="B686" s="31"/>
      <c r="D686" s="144" t="s">
        <v>136</v>
      </c>
      <c r="F686" s="145" t="s">
        <v>655</v>
      </c>
      <c r="I686" s="146"/>
      <c r="L686" s="31"/>
      <c r="M686" s="147"/>
      <c r="T686" s="55"/>
      <c r="AT686" s="16" t="s">
        <v>136</v>
      </c>
      <c r="AU686" s="16" t="s">
        <v>90</v>
      </c>
    </row>
    <row r="687" spans="2:65" s="12" customFormat="1" ht="11.25">
      <c r="B687" s="148"/>
      <c r="D687" s="144" t="s">
        <v>137</v>
      </c>
      <c r="E687" s="149" t="s">
        <v>1</v>
      </c>
      <c r="F687" s="150" t="s">
        <v>588</v>
      </c>
      <c r="H687" s="149" t="s">
        <v>1</v>
      </c>
      <c r="I687" s="151"/>
      <c r="L687" s="148"/>
      <c r="M687" s="152"/>
      <c r="T687" s="153"/>
      <c r="AT687" s="149" t="s">
        <v>137</v>
      </c>
      <c r="AU687" s="149" t="s">
        <v>90</v>
      </c>
      <c r="AV687" s="12" t="s">
        <v>88</v>
      </c>
      <c r="AW687" s="12" t="s">
        <v>36</v>
      </c>
      <c r="AX687" s="12" t="s">
        <v>80</v>
      </c>
      <c r="AY687" s="149" t="s">
        <v>127</v>
      </c>
    </row>
    <row r="688" spans="2:65" s="12" customFormat="1" ht="11.25">
      <c r="B688" s="148"/>
      <c r="D688" s="144" t="s">
        <v>137</v>
      </c>
      <c r="E688" s="149" t="s">
        <v>1</v>
      </c>
      <c r="F688" s="150" t="s">
        <v>245</v>
      </c>
      <c r="H688" s="149" t="s">
        <v>1</v>
      </c>
      <c r="I688" s="151"/>
      <c r="L688" s="148"/>
      <c r="M688" s="152"/>
      <c r="T688" s="153"/>
      <c r="AT688" s="149" t="s">
        <v>137</v>
      </c>
      <c r="AU688" s="149" t="s">
        <v>90</v>
      </c>
      <c r="AV688" s="12" t="s">
        <v>88</v>
      </c>
      <c r="AW688" s="12" t="s">
        <v>36</v>
      </c>
      <c r="AX688" s="12" t="s">
        <v>80</v>
      </c>
      <c r="AY688" s="149" t="s">
        <v>127</v>
      </c>
    </row>
    <row r="689" spans="2:65" s="13" customFormat="1" ht="11.25">
      <c r="B689" s="154"/>
      <c r="D689" s="144" t="s">
        <v>137</v>
      </c>
      <c r="E689" s="155" t="s">
        <v>1</v>
      </c>
      <c r="F689" s="156" t="s">
        <v>192</v>
      </c>
      <c r="H689" s="157">
        <v>8</v>
      </c>
      <c r="I689" s="158"/>
      <c r="L689" s="154"/>
      <c r="M689" s="159"/>
      <c r="T689" s="160"/>
      <c r="AT689" s="155" t="s">
        <v>137</v>
      </c>
      <c r="AU689" s="155" t="s">
        <v>90</v>
      </c>
      <c r="AV689" s="13" t="s">
        <v>90</v>
      </c>
      <c r="AW689" s="13" t="s">
        <v>36</v>
      </c>
      <c r="AX689" s="13" t="s">
        <v>88</v>
      </c>
      <c r="AY689" s="155" t="s">
        <v>127</v>
      </c>
    </row>
    <row r="690" spans="2:65" s="1" customFormat="1" ht="24.2" customHeight="1">
      <c r="B690" s="31"/>
      <c r="C690" s="131" t="s">
        <v>657</v>
      </c>
      <c r="D690" s="131" t="s">
        <v>129</v>
      </c>
      <c r="E690" s="132" t="s">
        <v>658</v>
      </c>
      <c r="F690" s="133" t="s">
        <v>659</v>
      </c>
      <c r="G690" s="134" t="s">
        <v>258</v>
      </c>
      <c r="H690" s="135">
        <v>4</v>
      </c>
      <c r="I690" s="136"/>
      <c r="J690" s="137">
        <f>ROUND(I690*H690,2)</f>
        <v>0</v>
      </c>
      <c r="K690" s="133" t="s">
        <v>143</v>
      </c>
      <c r="L690" s="31"/>
      <c r="M690" s="138" t="s">
        <v>1</v>
      </c>
      <c r="N690" s="139" t="s">
        <v>45</v>
      </c>
      <c r="P690" s="140">
        <f>O690*H690</f>
        <v>0</v>
      </c>
      <c r="Q690" s="140">
        <v>0</v>
      </c>
      <c r="R690" s="140">
        <f>Q690*H690</f>
        <v>0</v>
      </c>
      <c r="S690" s="140">
        <v>0</v>
      </c>
      <c r="T690" s="141">
        <f>S690*H690</f>
        <v>0</v>
      </c>
      <c r="AR690" s="142" t="s">
        <v>134</v>
      </c>
      <c r="AT690" s="142" t="s">
        <v>129</v>
      </c>
      <c r="AU690" s="142" t="s">
        <v>90</v>
      </c>
      <c r="AY690" s="16" t="s">
        <v>127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6" t="s">
        <v>88</v>
      </c>
      <c r="BK690" s="143">
        <f>ROUND(I690*H690,2)</f>
        <v>0</v>
      </c>
      <c r="BL690" s="16" t="s">
        <v>134</v>
      </c>
      <c r="BM690" s="142" t="s">
        <v>660</v>
      </c>
    </row>
    <row r="691" spans="2:65" s="1" customFormat="1" ht="19.5">
      <c r="B691" s="31"/>
      <c r="D691" s="144" t="s">
        <v>136</v>
      </c>
      <c r="F691" s="145" t="s">
        <v>661</v>
      </c>
      <c r="I691" s="146"/>
      <c r="L691" s="31"/>
      <c r="M691" s="147"/>
      <c r="T691" s="55"/>
      <c r="AT691" s="16" t="s">
        <v>136</v>
      </c>
      <c r="AU691" s="16" t="s">
        <v>90</v>
      </c>
    </row>
    <row r="692" spans="2:65" s="1" customFormat="1" ht="11.25">
      <c r="B692" s="31"/>
      <c r="D692" s="161" t="s">
        <v>146</v>
      </c>
      <c r="F692" s="162" t="s">
        <v>662</v>
      </c>
      <c r="I692" s="146"/>
      <c r="L692" s="31"/>
      <c r="M692" s="147"/>
      <c r="T692" s="55"/>
      <c r="AT692" s="16" t="s">
        <v>146</v>
      </c>
      <c r="AU692" s="16" t="s">
        <v>90</v>
      </c>
    </row>
    <row r="693" spans="2:65" s="12" customFormat="1" ht="11.25">
      <c r="B693" s="148"/>
      <c r="D693" s="144" t="s">
        <v>137</v>
      </c>
      <c r="E693" s="149" t="s">
        <v>1</v>
      </c>
      <c r="F693" s="150" t="s">
        <v>588</v>
      </c>
      <c r="H693" s="149" t="s">
        <v>1</v>
      </c>
      <c r="I693" s="151"/>
      <c r="L693" s="148"/>
      <c r="M693" s="152"/>
      <c r="T693" s="153"/>
      <c r="AT693" s="149" t="s">
        <v>137</v>
      </c>
      <c r="AU693" s="149" t="s">
        <v>90</v>
      </c>
      <c r="AV693" s="12" t="s">
        <v>88</v>
      </c>
      <c r="AW693" s="12" t="s">
        <v>36</v>
      </c>
      <c r="AX693" s="12" t="s">
        <v>80</v>
      </c>
      <c r="AY693" s="149" t="s">
        <v>127</v>
      </c>
    </row>
    <row r="694" spans="2:65" s="12" customFormat="1" ht="11.25">
      <c r="B694" s="148"/>
      <c r="D694" s="144" t="s">
        <v>137</v>
      </c>
      <c r="E694" s="149" t="s">
        <v>1</v>
      </c>
      <c r="F694" s="150" t="s">
        <v>245</v>
      </c>
      <c r="H694" s="149" t="s">
        <v>1</v>
      </c>
      <c r="I694" s="151"/>
      <c r="L694" s="148"/>
      <c r="M694" s="152"/>
      <c r="T694" s="153"/>
      <c r="AT694" s="149" t="s">
        <v>137</v>
      </c>
      <c r="AU694" s="149" t="s">
        <v>90</v>
      </c>
      <c r="AV694" s="12" t="s">
        <v>88</v>
      </c>
      <c r="AW694" s="12" t="s">
        <v>36</v>
      </c>
      <c r="AX694" s="12" t="s">
        <v>80</v>
      </c>
      <c r="AY694" s="149" t="s">
        <v>127</v>
      </c>
    </row>
    <row r="695" spans="2:65" s="13" customFormat="1" ht="11.25">
      <c r="B695" s="154"/>
      <c r="D695" s="144" t="s">
        <v>137</v>
      </c>
      <c r="E695" s="155" t="s">
        <v>1</v>
      </c>
      <c r="F695" s="156" t="s">
        <v>663</v>
      </c>
      <c r="H695" s="157">
        <v>4</v>
      </c>
      <c r="I695" s="158"/>
      <c r="L695" s="154"/>
      <c r="M695" s="159"/>
      <c r="T695" s="160"/>
      <c r="AT695" s="155" t="s">
        <v>137</v>
      </c>
      <c r="AU695" s="155" t="s">
        <v>90</v>
      </c>
      <c r="AV695" s="13" t="s">
        <v>90</v>
      </c>
      <c r="AW695" s="13" t="s">
        <v>36</v>
      </c>
      <c r="AX695" s="13" t="s">
        <v>88</v>
      </c>
      <c r="AY695" s="155" t="s">
        <v>127</v>
      </c>
    </row>
    <row r="696" spans="2:65" s="1" customFormat="1" ht="16.5" customHeight="1">
      <c r="B696" s="31"/>
      <c r="C696" s="171" t="s">
        <v>664</v>
      </c>
      <c r="D696" s="171" t="s">
        <v>361</v>
      </c>
      <c r="E696" s="172" t="s">
        <v>665</v>
      </c>
      <c r="F696" s="173" t="s">
        <v>666</v>
      </c>
      <c r="G696" s="174" t="s">
        <v>258</v>
      </c>
      <c r="H696" s="175">
        <v>2</v>
      </c>
      <c r="I696" s="176"/>
      <c r="J696" s="177">
        <f>ROUND(I696*H696,2)</f>
        <v>0</v>
      </c>
      <c r="K696" s="173" t="s">
        <v>1</v>
      </c>
      <c r="L696" s="178"/>
      <c r="M696" s="179" t="s">
        <v>1</v>
      </c>
      <c r="N696" s="180" t="s">
        <v>45</v>
      </c>
      <c r="P696" s="140">
        <f>O696*H696</f>
        <v>0</v>
      </c>
      <c r="Q696" s="140">
        <v>9.7000000000000005E-4</v>
      </c>
      <c r="R696" s="140">
        <f>Q696*H696</f>
        <v>1.9400000000000001E-3</v>
      </c>
      <c r="S696" s="140">
        <v>0</v>
      </c>
      <c r="T696" s="141">
        <f>S696*H696</f>
        <v>0</v>
      </c>
      <c r="AR696" s="142" t="s">
        <v>192</v>
      </c>
      <c r="AT696" s="142" t="s">
        <v>361</v>
      </c>
      <c r="AU696" s="142" t="s">
        <v>90</v>
      </c>
      <c r="AY696" s="16" t="s">
        <v>127</v>
      </c>
      <c r="BE696" s="143">
        <f>IF(N696="základní",J696,0)</f>
        <v>0</v>
      </c>
      <c r="BF696" s="143">
        <f>IF(N696="snížená",J696,0)</f>
        <v>0</v>
      </c>
      <c r="BG696" s="143">
        <f>IF(N696="zákl. přenesená",J696,0)</f>
        <v>0</v>
      </c>
      <c r="BH696" s="143">
        <f>IF(N696="sníž. přenesená",J696,0)</f>
        <v>0</v>
      </c>
      <c r="BI696" s="143">
        <f>IF(N696="nulová",J696,0)</f>
        <v>0</v>
      </c>
      <c r="BJ696" s="16" t="s">
        <v>88</v>
      </c>
      <c r="BK696" s="143">
        <f>ROUND(I696*H696,2)</f>
        <v>0</v>
      </c>
      <c r="BL696" s="16" t="s">
        <v>134</v>
      </c>
      <c r="BM696" s="142" t="s">
        <v>667</v>
      </c>
    </row>
    <row r="697" spans="2:65" s="1" customFormat="1" ht="11.25">
      <c r="B697" s="31"/>
      <c r="D697" s="144" t="s">
        <v>136</v>
      </c>
      <c r="F697" s="145" t="s">
        <v>666</v>
      </c>
      <c r="I697" s="146"/>
      <c r="L697" s="31"/>
      <c r="M697" s="147"/>
      <c r="T697" s="55"/>
      <c r="AT697" s="16" t="s">
        <v>136</v>
      </c>
      <c r="AU697" s="16" t="s">
        <v>90</v>
      </c>
    </row>
    <row r="698" spans="2:65" s="12" customFormat="1" ht="11.25">
      <c r="B698" s="148"/>
      <c r="D698" s="144" t="s">
        <v>137</v>
      </c>
      <c r="E698" s="149" t="s">
        <v>1</v>
      </c>
      <c r="F698" s="150" t="s">
        <v>588</v>
      </c>
      <c r="H698" s="149" t="s">
        <v>1</v>
      </c>
      <c r="I698" s="151"/>
      <c r="L698" s="148"/>
      <c r="M698" s="152"/>
      <c r="T698" s="153"/>
      <c r="AT698" s="149" t="s">
        <v>137</v>
      </c>
      <c r="AU698" s="149" t="s">
        <v>90</v>
      </c>
      <c r="AV698" s="12" t="s">
        <v>88</v>
      </c>
      <c r="AW698" s="12" t="s">
        <v>36</v>
      </c>
      <c r="AX698" s="12" t="s">
        <v>80</v>
      </c>
      <c r="AY698" s="149" t="s">
        <v>127</v>
      </c>
    </row>
    <row r="699" spans="2:65" s="12" customFormat="1" ht="11.25">
      <c r="B699" s="148"/>
      <c r="D699" s="144" t="s">
        <v>137</v>
      </c>
      <c r="E699" s="149" t="s">
        <v>1</v>
      </c>
      <c r="F699" s="150" t="s">
        <v>245</v>
      </c>
      <c r="H699" s="149" t="s">
        <v>1</v>
      </c>
      <c r="I699" s="151"/>
      <c r="L699" s="148"/>
      <c r="M699" s="152"/>
      <c r="T699" s="153"/>
      <c r="AT699" s="149" t="s">
        <v>137</v>
      </c>
      <c r="AU699" s="149" t="s">
        <v>90</v>
      </c>
      <c r="AV699" s="12" t="s">
        <v>88</v>
      </c>
      <c r="AW699" s="12" t="s">
        <v>36</v>
      </c>
      <c r="AX699" s="12" t="s">
        <v>80</v>
      </c>
      <c r="AY699" s="149" t="s">
        <v>127</v>
      </c>
    </row>
    <row r="700" spans="2:65" s="13" customFormat="1" ht="11.25">
      <c r="B700" s="154"/>
      <c r="D700" s="144" t="s">
        <v>137</v>
      </c>
      <c r="E700" s="155" t="s">
        <v>1</v>
      </c>
      <c r="F700" s="156" t="s">
        <v>90</v>
      </c>
      <c r="H700" s="157">
        <v>2</v>
      </c>
      <c r="I700" s="158"/>
      <c r="L700" s="154"/>
      <c r="M700" s="159"/>
      <c r="T700" s="160"/>
      <c r="AT700" s="155" t="s">
        <v>137</v>
      </c>
      <c r="AU700" s="155" t="s">
        <v>90</v>
      </c>
      <c r="AV700" s="13" t="s">
        <v>90</v>
      </c>
      <c r="AW700" s="13" t="s">
        <v>36</v>
      </c>
      <c r="AX700" s="13" t="s">
        <v>88</v>
      </c>
      <c r="AY700" s="155" t="s">
        <v>127</v>
      </c>
    </row>
    <row r="701" spans="2:65" s="1" customFormat="1" ht="16.5" customHeight="1">
      <c r="B701" s="31"/>
      <c r="C701" s="171" t="s">
        <v>668</v>
      </c>
      <c r="D701" s="171" t="s">
        <v>361</v>
      </c>
      <c r="E701" s="172" t="s">
        <v>669</v>
      </c>
      <c r="F701" s="173" t="s">
        <v>670</v>
      </c>
      <c r="G701" s="174" t="s">
        <v>258</v>
      </c>
      <c r="H701" s="175">
        <v>1</v>
      </c>
      <c r="I701" s="176"/>
      <c r="J701" s="177">
        <f>ROUND(I701*H701,2)</f>
        <v>0</v>
      </c>
      <c r="K701" s="173" t="s">
        <v>1</v>
      </c>
      <c r="L701" s="178"/>
      <c r="M701" s="179" t="s">
        <v>1</v>
      </c>
      <c r="N701" s="180" t="s">
        <v>45</v>
      </c>
      <c r="P701" s="140">
        <f>O701*H701</f>
        <v>0</v>
      </c>
      <c r="Q701" s="140">
        <v>9.7000000000000005E-4</v>
      </c>
      <c r="R701" s="140">
        <f>Q701*H701</f>
        <v>9.7000000000000005E-4</v>
      </c>
      <c r="S701" s="140">
        <v>0</v>
      </c>
      <c r="T701" s="141">
        <f>S701*H701</f>
        <v>0</v>
      </c>
      <c r="AR701" s="142" t="s">
        <v>192</v>
      </c>
      <c r="AT701" s="142" t="s">
        <v>361</v>
      </c>
      <c r="AU701" s="142" t="s">
        <v>90</v>
      </c>
      <c r="AY701" s="16" t="s">
        <v>127</v>
      </c>
      <c r="BE701" s="143">
        <f>IF(N701="základní",J701,0)</f>
        <v>0</v>
      </c>
      <c r="BF701" s="143">
        <f>IF(N701="snížená",J701,0)</f>
        <v>0</v>
      </c>
      <c r="BG701" s="143">
        <f>IF(N701="zákl. přenesená",J701,0)</f>
        <v>0</v>
      </c>
      <c r="BH701" s="143">
        <f>IF(N701="sníž. přenesená",J701,0)</f>
        <v>0</v>
      </c>
      <c r="BI701" s="143">
        <f>IF(N701="nulová",J701,0)</f>
        <v>0</v>
      </c>
      <c r="BJ701" s="16" t="s">
        <v>88</v>
      </c>
      <c r="BK701" s="143">
        <f>ROUND(I701*H701,2)</f>
        <v>0</v>
      </c>
      <c r="BL701" s="16" t="s">
        <v>134</v>
      </c>
      <c r="BM701" s="142" t="s">
        <v>671</v>
      </c>
    </row>
    <row r="702" spans="2:65" s="1" customFormat="1" ht="11.25">
      <c r="B702" s="31"/>
      <c r="D702" s="144" t="s">
        <v>136</v>
      </c>
      <c r="F702" s="145" t="s">
        <v>670</v>
      </c>
      <c r="I702" s="146"/>
      <c r="L702" s="31"/>
      <c r="M702" s="147"/>
      <c r="T702" s="55"/>
      <c r="AT702" s="16" t="s">
        <v>136</v>
      </c>
      <c r="AU702" s="16" t="s">
        <v>90</v>
      </c>
    </row>
    <row r="703" spans="2:65" s="12" customFormat="1" ht="11.25">
      <c r="B703" s="148"/>
      <c r="D703" s="144" t="s">
        <v>137</v>
      </c>
      <c r="E703" s="149" t="s">
        <v>1</v>
      </c>
      <c r="F703" s="150" t="s">
        <v>588</v>
      </c>
      <c r="H703" s="149" t="s">
        <v>1</v>
      </c>
      <c r="I703" s="151"/>
      <c r="L703" s="148"/>
      <c r="M703" s="152"/>
      <c r="T703" s="153"/>
      <c r="AT703" s="149" t="s">
        <v>137</v>
      </c>
      <c r="AU703" s="149" t="s">
        <v>90</v>
      </c>
      <c r="AV703" s="12" t="s">
        <v>88</v>
      </c>
      <c r="AW703" s="12" t="s">
        <v>36</v>
      </c>
      <c r="AX703" s="12" t="s">
        <v>80</v>
      </c>
      <c r="AY703" s="149" t="s">
        <v>127</v>
      </c>
    </row>
    <row r="704" spans="2:65" s="12" customFormat="1" ht="11.25">
      <c r="B704" s="148"/>
      <c r="D704" s="144" t="s">
        <v>137</v>
      </c>
      <c r="E704" s="149" t="s">
        <v>1</v>
      </c>
      <c r="F704" s="150" t="s">
        <v>245</v>
      </c>
      <c r="H704" s="149" t="s">
        <v>1</v>
      </c>
      <c r="I704" s="151"/>
      <c r="L704" s="148"/>
      <c r="M704" s="152"/>
      <c r="T704" s="153"/>
      <c r="AT704" s="149" t="s">
        <v>137</v>
      </c>
      <c r="AU704" s="149" t="s">
        <v>90</v>
      </c>
      <c r="AV704" s="12" t="s">
        <v>88</v>
      </c>
      <c r="AW704" s="12" t="s">
        <v>36</v>
      </c>
      <c r="AX704" s="12" t="s">
        <v>80</v>
      </c>
      <c r="AY704" s="149" t="s">
        <v>127</v>
      </c>
    </row>
    <row r="705" spans="2:65" s="13" customFormat="1" ht="11.25">
      <c r="B705" s="154"/>
      <c r="D705" s="144" t="s">
        <v>137</v>
      </c>
      <c r="E705" s="155" t="s">
        <v>1</v>
      </c>
      <c r="F705" s="156" t="s">
        <v>88</v>
      </c>
      <c r="H705" s="157">
        <v>1</v>
      </c>
      <c r="I705" s="158"/>
      <c r="L705" s="154"/>
      <c r="M705" s="159"/>
      <c r="T705" s="160"/>
      <c r="AT705" s="155" t="s">
        <v>137</v>
      </c>
      <c r="AU705" s="155" t="s">
        <v>90</v>
      </c>
      <c r="AV705" s="13" t="s">
        <v>90</v>
      </c>
      <c r="AW705" s="13" t="s">
        <v>36</v>
      </c>
      <c r="AX705" s="13" t="s">
        <v>88</v>
      </c>
      <c r="AY705" s="155" t="s">
        <v>127</v>
      </c>
    </row>
    <row r="706" spans="2:65" s="1" customFormat="1" ht="16.5" customHeight="1">
      <c r="B706" s="31"/>
      <c r="C706" s="171" t="s">
        <v>672</v>
      </c>
      <c r="D706" s="171" t="s">
        <v>361</v>
      </c>
      <c r="E706" s="172" t="s">
        <v>673</v>
      </c>
      <c r="F706" s="173" t="s">
        <v>674</v>
      </c>
      <c r="G706" s="174" t="s">
        <v>258</v>
      </c>
      <c r="H706" s="175">
        <v>1</v>
      </c>
      <c r="I706" s="176"/>
      <c r="J706" s="177">
        <f>ROUND(I706*H706,2)</f>
        <v>0</v>
      </c>
      <c r="K706" s="173" t="s">
        <v>1</v>
      </c>
      <c r="L706" s="178"/>
      <c r="M706" s="179" t="s">
        <v>1</v>
      </c>
      <c r="N706" s="180" t="s">
        <v>45</v>
      </c>
      <c r="P706" s="140">
        <f>O706*H706</f>
        <v>0</v>
      </c>
      <c r="Q706" s="140">
        <v>9.7000000000000005E-4</v>
      </c>
      <c r="R706" s="140">
        <f>Q706*H706</f>
        <v>9.7000000000000005E-4</v>
      </c>
      <c r="S706" s="140">
        <v>0</v>
      </c>
      <c r="T706" s="141">
        <f>S706*H706</f>
        <v>0</v>
      </c>
      <c r="AR706" s="142" t="s">
        <v>192</v>
      </c>
      <c r="AT706" s="142" t="s">
        <v>361</v>
      </c>
      <c r="AU706" s="142" t="s">
        <v>90</v>
      </c>
      <c r="AY706" s="16" t="s">
        <v>127</v>
      </c>
      <c r="BE706" s="143">
        <f>IF(N706="základní",J706,0)</f>
        <v>0</v>
      </c>
      <c r="BF706" s="143">
        <f>IF(N706="snížená",J706,0)</f>
        <v>0</v>
      </c>
      <c r="BG706" s="143">
        <f>IF(N706="zákl. přenesená",J706,0)</f>
        <v>0</v>
      </c>
      <c r="BH706" s="143">
        <f>IF(N706="sníž. přenesená",J706,0)</f>
        <v>0</v>
      </c>
      <c r="BI706" s="143">
        <f>IF(N706="nulová",J706,0)</f>
        <v>0</v>
      </c>
      <c r="BJ706" s="16" t="s">
        <v>88</v>
      </c>
      <c r="BK706" s="143">
        <f>ROUND(I706*H706,2)</f>
        <v>0</v>
      </c>
      <c r="BL706" s="16" t="s">
        <v>134</v>
      </c>
      <c r="BM706" s="142" t="s">
        <v>675</v>
      </c>
    </row>
    <row r="707" spans="2:65" s="1" customFormat="1" ht="11.25">
      <c r="B707" s="31"/>
      <c r="D707" s="144" t="s">
        <v>136</v>
      </c>
      <c r="F707" s="145" t="s">
        <v>674</v>
      </c>
      <c r="I707" s="146"/>
      <c r="L707" s="31"/>
      <c r="M707" s="147"/>
      <c r="T707" s="55"/>
      <c r="AT707" s="16" t="s">
        <v>136</v>
      </c>
      <c r="AU707" s="16" t="s">
        <v>90</v>
      </c>
    </row>
    <row r="708" spans="2:65" s="12" customFormat="1" ht="11.25">
      <c r="B708" s="148"/>
      <c r="D708" s="144" t="s">
        <v>137</v>
      </c>
      <c r="E708" s="149" t="s">
        <v>1</v>
      </c>
      <c r="F708" s="150" t="s">
        <v>588</v>
      </c>
      <c r="H708" s="149" t="s">
        <v>1</v>
      </c>
      <c r="I708" s="151"/>
      <c r="L708" s="148"/>
      <c r="M708" s="152"/>
      <c r="T708" s="153"/>
      <c r="AT708" s="149" t="s">
        <v>137</v>
      </c>
      <c r="AU708" s="149" t="s">
        <v>90</v>
      </c>
      <c r="AV708" s="12" t="s">
        <v>88</v>
      </c>
      <c r="AW708" s="12" t="s">
        <v>36</v>
      </c>
      <c r="AX708" s="12" t="s">
        <v>80</v>
      </c>
      <c r="AY708" s="149" t="s">
        <v>127</v>
      </c>
    </row>
    <row r="709" spans="2:65" s="12" customFormat="1" ht="11.25">
      <c r="B709" s="148"/>
      <c r="D709" s="144" t="s">
        <v>137</v>
      </c>
      <c r="E709" s="149" t="s">
        <v>1</v>
      </c>
      <c r="F709" s="150" t="s">
        <v>245</v>
      </c>
      <c r="H709" s="149" t="s">
        <v>1</v>
      </c>
      <c r="I709" s="151"/>
      <c r="L709" s="148"/>
      <c r="M709" s="152"/>
      <c r="T709" s="153"/>
      <c r="AT709" s="149" t="s">
        <v>137</v>
      </c>
      <c r="AU709" s="149" t="s">
        <v>90</v>
      </c>
      <c r="AV709" s="12" t="s">
        <v>88</v>
      </c>
      <c r="AW709" s="12" t="s">
        <v>36</v>
      </c>
      <c r="AX709" s="12" t="s">
        <v>80</v>
      </c>
      <c r="AY709" s="149" t="s">
        <v>127</v>
      </c>
    </row>
    <row r="710" spans="2:65" s="13" customFormat="1" ht="11.25">
      <c r="B710" s="154"/>
      <c r="D710" s="144" t="s">
        <v>137</v>
      </c>
      <c r="E710" s="155" t="s">
        <v>1</v>
      </c>
      <c r="F710" s="156" t="s">
        <v>88</v>
      </c>
      <c r="H710" s="157">
        <v>1</v>
      </c>
      <c r="I710" s="158"/>
      <c r="L710" s="154"/>
      <c r="M710" s="159"/>
      <c r="T710" s="160"/>
      <c r="AT710" s="155" t="s">
        <v>137</v>
      </c>
      <c r="AU710" s="155" t="s">
        <v>90</v>
      </c>
      <c r="AV710" s="13" t="s">
        <v>90</v>
      </c>
      <c r="AW710" s="13" t="s">
        <v>36</v>
      </c>
      <c r="AX710" s="13" t="s">
        <v>88</v>
      </c>
      <c r="AY710" s="155" t="s">
        <v>127</v>
      </c>
    </row>
    <row r="711" spans="2:65" s="1" customFormat="1" ht="16.5" customHeight="1">
      <c r="B711" s="31"/>
      <c r="C711" s="131" t="s">
        <v>676</v>
      </c>
      <c r="D711" s="131" t="s">
        <v>129</v>
      </c>
      <c r="E711" s="132" t="s">
        <v>677</v>
      </c>
      <c r="F711" s="133" t="s">
        <v>678</v>
      </c>
      <c r="G711" s="134" t="s">
        <v>258</v>
      </c>
      <c r="H711" s="135">
        <v>23</v>
      </c>
      <c r="I711" s="136"/>
      <c r="J711" s="137">
        <f>ROUND(I711*H711,2)</f>
        <v>0</v>
      </c>
      <c r="K711" s="133" t="s">
        <v>143</v>
      </c>
      <c r="L711" s="31"/>
      <c r="M711" s="138" t="s">
        <v>1</v>
      </c>
      <c r="N711" s="139" t="s">
        <v>45</v>
      </c>
      <c r="P711" s="140">
        <f>O711*H711</f>
        <v>0</v>
      </c>
      <c r="Q711" s="140">
        <v>3.8000000000000002E-4</v>
      </c>
      <c r="R711" s="140">
        <f>Q711*H711</f>
        <v>8.7400000000000012E-3</v>
      </c>
      <c r="S711" s="140">
        <v>0</v>
      </c>
      <c r="T711" s="141">
        <f>S711*H711</f>
        <v>0</v>
      </c>
      <c r="AR711" s="142" t="s">
        <v>134</v>
      </c>
      <c r="AT711" s="142" t="s">
        <v>129</v>
      </c>
      <c r="AU711" s="142" t="s">
        <v>90</v>
      </c>
      <c r="AY711" s="16" t="s">
        <v>127</v>
      </c>
      <c r="BE711" s="143">
        <f>IF(N711="základní",J711,0)</f>
        <v>0</v>
      </c>
      <c r="BF711" s="143">
        <f>IF(N711="snížená",J711,0)</f>
        <v>0</v>
      </c>
      <c r="BG711" s="143">
        <f>IF(N711="zákl. přenesená",J711,0)</f>
        <v>0</v>
      </c>
      <c r="BH711" s="143">
        <f>IF(N711="sníž. přenesená",J711,0)</f>
        <v>0</v>
      </c>
      <c r="BI711" s="143">
        <f>IF(N711="nulová",J711,0)</f>
        <v>0</v>
      </c>
      <c r="BJ711" s="16" t="s">
        <v>88</v>
      </c>
      <c r="BK711" s="143">
        <f>ROUND(I711*H711,2)</f>
        <v>0</v>
      </c>
      <c r="BL711" s="16" t="s">
        <v>134</v>
      </c>
      <c r="BM711" s="142" t="s">
        <v>679</v>
      </c>
    </row>
    <row r="712" spans="2:65" s="1" customFormat="1" ht="11.25">
      <c r="B712" s="31"/>
      <c r="D712" s="144" t="s">
        <v>136</v>
      </c>
      <c r="F712" s="145" t="s">
        <v>680</v>
      </c>
      <c r="I712" s="146"/>
      <c r="L712" s="31"/>
      <c r="M712" s="147"/>
      <c r="T712" s="55"/>
      <c r="AT712" s="16" t="s">
        <v>136</v>
      </c>
      <c r="AU712" s="16" t="s">
        <v>90</v>
      </c>
    </row>
    <row r="713" spans="2:65" s="1" customFormat="1" ht="11.25">
      <c r="B713" s="31"/>
      <c r="D713" s="161" t="s">
        <v>146</v>
      </c>
      <c r="F713" s="162" t="s">
        <v>681</v>
      </c>
      <c r="I713" s="146"/>
      <c r="L713" s="31"/>
      <c r="M713" s="147"/>
      <c r="T713" s="55"/>
      <c r="AT713" s="16" t="s">
        <v>146</v>
      </c>
      <c r="AU713" s="16" t="s">
        <v>90</v>
      </c>
    </row>
    <row r="714" spans="2:65" s="12" customFormat="1" ht="11.25">
      <c r="B714" s="148"/>
      <c r="D714" s="144" t="s">
        <v>137</v>
      </c>
      <c r="E714" s="149" t="s">
        <v>1</v>
      </c>
      <c r="F714" s="150" t="s">
        <v>682</v>
      </c>
      <c r="H714" s="149" t="s">
        <v>1</v>
      </c>
      <c r="I714" s="151"/>
      <c r="L714" s="148"/>
      <c r="M714" s="152"/>
      <c r="T714" s="153"/>
      <c r="AT714" s="149" t="s">
        <v>137</v>
      </c>
      <c r="AU714" s="149" t="s">
        <v>90</v>
      </c>
      <c r="AV714" s="12" t="s">
        <v>88</v>
      </c>
      <c r="AW714" s="12" t="s">
        <v>36</v>
      </c>
      <c r="AX714" s="12" t="s">
        <v>80</v>
      </c>
      <c r="AY714" s="149" t="s">
        <v>127</v>
      </c>
    </row>
    <row r="715" spans="2:65" s="12" customFormat="1" ht="11.25">
      <c r="B715" s="148"/>
      <c r="D715" s="144" t="s">
        <v>137</v>
      </c>
      <c r="E715" s="149" t="s">
        <v>1</v>
      </c>
      <c r="F715" s="150" t="s">
        <v>151</v>
      </c>
      <c r="H715" s="149" t="s">
        <v>1</v>
      </c>
      <c r="I715" s="151"/>
      <c r="L715" s="148"/>
      <c r="M715" s="152"/>
      <c r="T715" s="153"/>
      <c r="AT715" s="149" t="s">
        <v>137</v>
      </c>
      <c r="AU715" s="149" t="s">
        <v>90</v>
      </c>
      <c r="AV715" s="12" t="s">
        <v>88</v>
      </c>
      <c r="AW715" s="12" t="s">
        <v>36</v>
      </c>
      <c r="AX715" s="12" t="s">
        <v>80</v>
      </c>
      <c r="AY715" s="149" t="s">
        <v>127</v>
      </c>
    </row>
    <row r="716" spans="2:65" s="13" customFormat="1" ht="11.25">
      <c r="B716" s="154"/>
      <c r="D716" s="144" t="s">
        <v>137</v>
      </c>
      <c r="E716" s="155" t="s">
        <v>1</v>
      </c>
      <c r="F716" s="156" t="s">
        <v>301</v>
      </c>
      <c r="H716" s="157">
        <v>23</v>
      </c>
      <c r="I716" s="158"/>
      <c r="L716" s="154"/>
      <c r="M716" s="159"/>
      <c r="T716" s="160"/>
      <c r="AT716" s="155" t="s">
        <v>137</v>
      </c>
      <c r="AU716" s="155" t="s">
        <v>90</v>
      </c>
      <c r="AV716" s="13" t="s">
        <v>90</v>
      </c>
      <c r="AW716" s="13" t="s">
        <v>36</v>
      </c>
      <c r="AX716" s="13" t="s">
        <v>88</v>
      </c>
      <c r="AY716" s="155" t="s">
        <v>127</v>
      </c>
    </row>
    <row r="717" spans="2:65" s="1" customFormat="1" ht="21.75" customHeight="1">
      <c r="B717" s="31"/>
      <c r="C717" s="131" t="s">
        <v>683</v>
      </c>
      <c r="D717" s="131" t="s">
        <v>129</v>
      </c>
      <c r="E717" s="132" t="s">
        <v>684</v>
      </c>
      <c r="F717" s="133" t="s">
        <v>685</v>
      </c>
      <c r="G717" s="134" t="s">
        <v>258</v>
      </c>
      <c r="H717" s="135">
        <v>4</v>
      </c>
      <c r="I717" s="136"/>
      <c r="J717" s="137">
        <f>ROUND(I717*H717,2)</f>
        <v>0</v>
      </c>
      <c r="K717" s="133" t="s">
        <v>143</v>
      </c>
      <c r="L717" s="31"/>
      <c r="M717" s="138" t="s">
        <v>1</v>
      </c>
      <c r="N717" s="139" t="s">
        <v>45</v>
      </c>
      <c r="P717" s="140">
        <f>O717*H717</f>
        <v>0</v>
      </c>
      <c r="Q717" s="140">
        <v>1.6199999999999999E-3</v>
      </c>
      <c r="R717" s="140">
        <f>Q717*H717</f>
        <v>6.4799999999999996E-3</v>
      </c>
      <c r="S717" s="140">
        <v>0</v>
      </c>
      <c r="T717" s="141">
        <f>S717*H717</f>
        <v>0</v>
      </c>
      <c r="AR717" s="142" t="s">
        <v>134</v>
      </c>
      <c r="AT717" s="142" t="s">
        <v>129</v>
      </c>
      <c r="AU717" s="142" t="s">
        <v>90</v>
      </c>
      <c r="AY717" s="16" t="s">
        <v>127</v>
      </c>
      <c r="BE717" s="143">
        <f>IF(N717="základní",J717,0)</f>
        <v>0</v>
      </c>
      <c r="BF717" s="143">
        <f>IF(N717="snížená",J717,0)</f>
        <v>0</v>
      </c>
      <c r="BG717" s="143">
        <f>IF(N717="zákl. přenesená",J717,0)</f>
        <v>0</v>
      </c>
      <c r="BH717" s="143">
        <f>IF(N717="sníž. přenesená",J717,0)</f>
        <v>0</v>
      </c>
      <c r="BI717" s="143">
        <f>IF(N717="nulová",J717,0)</f>
        <v>0</v>
      </c>
      <c r="BJ717" s="16" t="s">
        <v>88</v>
      </c>
      <c r="BK717" s="143">
        <f>ROUND(I717*H717,2)</f>
        <v>0</v>
      </c>
      <c r="BL717" s="16" t="s">
        <v>134</v>
      </c>
      <c r="BM717" s="142" t="s">
        <v>686</v>
      </c>
    </row>
    <row r="718" spans="2:65" s="1" customFormat="1" ht="29.25">
      <c r="B718" s="31"/>
      <c r="D718" s="144" t="s">
        <v>136</v>
      </c>
      <c r="F718" s="145" t="s">
        <v>687</v>
      </c>
      <c r="I718" s="146"/>
      <c r="L718" s="31"/>
      <c r="M718" s="147"/>
      <c r="T718" s="55"/>
      <c r="AT718" s="16" t="s">
        <v>136</v>
      </c>
      <c r="AU718" s="16" t="s">
        <v>90</v>
      </c>
    </row>
    <row r="719" spans="2:65" s="1" customFormat="1" ht="11.25">
      <c r="B719" s="31"/>
      <c r="D719" s="161" t="s">
        <v>146</v>
      </c>
      <c r="F719" s="162" t="s">
        <v>688</v>
      </c>
      <c r="I719" s="146"/>
      <c r="L719" s="31"/>
      <c r="M719" s="147"/>
      <c r="T719" s="55"/>
      <c r="AT719" s="16" t="s">
        <v>146</v>
      </c>
      <c r="AU719" s="16" t="s">
        <v>90</v>
      </c>
    </row>
    <row r="720" spans="2:65" s="12" customFormat="1" ht="11.25">
      <c r="B720" s="148"/>
      <c r="D720" s="144" t="s">
        <v>137</v>
      </c>
      <c r="E720" s="149" t="s">
        <v>1</v>
      </c>
      <c r="F720" s="150" t="s">
        <v>512</v>
      </c>
      <c r="H720" s="149" t="s">
        <v>1</v>
      </c>
      <c r="I720" s="151"/>
      <c r="L720" s="148"/>
      <c r="M720" s="152"/>
      <c r="T720" s="153"/>
      <c r="AT720" s="149" t="s">
        <v>137</v>
      </c>
      <c r="AU720" s="149" t="s">
        <v>90</v>
      </c>
      <c r="AV720" s="12" t="s">
        <v>88</v>
      </c>
      <c r="AW720" s="12" t="s">
        <v>36</v>
      </c>
      <c r="AX720" s="12" t="s">
        <v>80</v>
      </c>
      <c r="AY720" s="149" t="s">
        <v>127</v>
      </c>
    </row>
    <row r="721" spans="2:65" s="12" customFormat="1" ht="11.25">
      <c r="B721" s="148"/>
      <c r="D721" s="144" t="s">
        <v>137</v>
      </c>
      <c r="E721" s="149" t="s">
        <v>1</v>
      </c>
      <c r="F721" s="150" t="s">
        <v>245</v>
      </c>
      <c r="H721" s="149" t="s">
        <v>1</v>
      </c>
      <c r="I721" s="151"/>
      <c r="L721" s="148"/>
      <c r="M721" s="152"/>
      <c r="T721" s="153"/>
      <c r="AT721" s="149" t="s">
        <v>137</v>
      </c>
      <c r="AU721" s="149" t="s">
        <v>90</v>
      </c>
      <c r="AV721" s="12" t="s">
        <v>88</v>
      </c>
      <c r="AW721" s="12" t="s">
        <v>36</v>
      </c>
      <c r="AX721" s="12" t="s">
        <v>80</v>
      </c>
      <c r="AY721" s="149" t="s">
        <v>127</v>
      </c>
    </row>
    <row r="722" spans="2:65" s="13" customFormat="1" ht="11.25">
      <c r="B722" s="154"/>
      <c r="D722" s="144" t="s">
        <v>137</v>
      </c>
      <c r="E722" s="155" t="s">
        <v>1</v>
      </c>
      <c r="F722" s="156" t="s">
        <v>134</v>
      </c>
      <c r="H722" s="157">
        <v>4</v>
      </c>
      <c r="I722" s="158"/>
      <c r="L722" s="154"/>
      <c r="M722" s="159"/>
      <c r="T722" s="160"/>
      <c r="AT722" s="155" t="s">
        <v>137</v>
      </c>
      <c r="AU722" s="155" t="s">
        <v>90</v>
      </c>
      <c r="AV722" s="13" t="s">
        <v>90</v>
      </c>
      <c r="AW722" s="13" t="s">
        <v>36</v>
      </c>
      <c r="AX722" s="13" t="s">
        <v>88</v>
      </c>
      <c r="AY722" s="155" t="s">
        <v>127</v>
      </c>
    </row>
    <row r="723" spans="2:65" s="1" customFormat="1" ht="24.2" customHeight="1">
      <c r="B723" s="31"/>
      <c r="C723" s="171" t="s">
        <v>689</v>
      </c>
      <c r="D723" s="171" t="s">
        <v>361</v>
      </c>
      <c r="E723" s="172" t="s">
        <v>690</v>
      </c>
      <c r="F723" s="173" t="s">
        <v>691</v>
      </c>
      <c r="G723" s="174" t="s">
        <v>258</v>
      </c>
      <c r="H723" s="175">
        <v>4</v>
      </c>
      <c r="I723" s="176"/>
      <c r="J723" s="177">
        <f>ROUND(I723*H723,2)</f>
        <v>0</v>
      </c>
      <c r="K723" s="173" t="s">
        <v>1</v>
      </c>
      <c r="L723" s="178"/>
      <c r="M723" s="179" t="s">
        <v>1</v>
      </c>
      <c r="N723" s="180" t="s">
        <v>45</v>
      </c>
      <c r="P723" s="140">
        <f>O723*H723</f>
        <v>0</v>
      </c>
      <c r="Q723" s="140">
        <v>1.6199999999999999E-2</v>
      </c>
      <c r="R723" s="140">
        <f>Q723*H723</f>
        <v>6.4799999999999996E-2</v>
      </c>
      <c r="S723" s="140">
        <v>0</v>
      </c>
      <c r="T723" s="141">
        <f>S723*H723</f>
        <v>0</v>
      </c>
      <c r="AR723" s="142" t="s">
        <v>192</v>
      </c>
      <c r="AT723" s="142" t="s">
        <v>361</v>
      </c>
      <c r="AU723" s="142" t="s">
        <v>90</v>
      </c>
      <c r="AY723" s="16" t="s">
        <v>127</v>
      </c>
      <c r="BE723" s="143">
        <f>IF(N723="základní",J723,0)</f>
        <v>0</v>
      </c>
      <c r="BF723" s="143">
        <f>IF(N723="snížená",J723,0)</f>
        <v>0</v>
      </c>
      <c r="BG723" s="143">
        <f>IF(N723="zákl. přenesená",J723,0)</f>
        <v>0</v>
      </c>
      <c r="BH723" s="143">
        <f>IF(N723="sníž. přenesená",J723,0)</f>
        <v>0</v>
      </c>
      <c r="BI723" s="143">
        <f>IF(N723="nulová",J723,0)</f>
        <v>0</v>
      </c>
      <c r="BJ723" s="16" t="s">
        <v>88</v>
      </c>
      <c r="BK723" s="143">
        <f>ROUND(I723*H723,2)</f>
        <v>0</v>
      </c>
      <c r="BL723" s="16" t="s">
        <v>134</v>
      </c>
      <c r="BM723" s="142" t="s">
        <v>692</v>
      </c>
    </row>
    <row r="724" spans="2:65" s="1" customFormat="1" ht="11.25">
      <c r="B724" s="31"/>
      <c r="D724" s="144" t="s">
        <v>136</v>
      </c>
      <c r="F724" s="145" t="s">
        <v>691</v>
      </c>
      <c r="I724" s="146"/>
      <c r="L724" s="31"/>
      <c r="M724" s="147"/>
      <c r="T724" s="55"/>
      <c r="AT724" s="16" t="s">
        <v>136</v>
      </c>
      <c r="AU724" s="16" t="s">
        <v>90</v>
      </c>
    </row>
    <row r="725" spans="2:65" s="12" customFormat="1" ht="11.25">
      <c r="B725" s="148"/>
      <c r="D725" s="144" t="s">
        <v>137</v>
      </c>
      <c r="E725" s="149" t="s">
        <v>1</v>
      </c>
      <c r="F725" s="150" t="s">
        <v>512</v>
      </c>
      <c r="H725" s="149" t="s">
        <v>1</v>
      </c>
      <c r="I725" s="151"/>
      <c r="L725" s="148"/>
      <c r="M725" s="152"/>
      <c r="T725" s="153"/>
      <c r="AT725" s="149" t="s">
        <v>137</v>
      </c>
      <c r="AU725" s="149" t="s">
        <v>90</v>
      </c>
      <c r="AV725" s="12" t="s">
        <v>88</v>
      </c>
      <c r="AW725" s="12" t="s">
        <v>36</v>
      </c>
      <c r="AX725" s="12" t="s">
        <v>80</v>
      </c>
      <c r="AY725" s="149" t="s">
        <v>127</v>
      </c>
    </row>
    <row r="726" spans="2:65" s="12" customFormat="1" ht="11.25">
      <c r="B726" s="148"/>
      <c r="D726" s="144" t="s">
        <v>137</v>
      </c>
      <c r="E726" s="149" t="s">
        <v>1</v>
      </c>
      <c r="F726" s="150" t="s">
        <v>245</v>
      </c>
      <c r="H726" s="149" t="s">
        <v>1</v>
      </c>
      <c r="I726" s="151"/>
      <c r="L726" s="148"/>
      <c r="M726" s="152"/>
      <c r="T726" s="153"/>
      <c r="AT726" s="149" t="s">
        <v>137</v>
      </c>
      <c r="AU726" s="149" t="s">
        <v>90</v>
      </c>
      <c r="AV726" s="12" t="s">
        <v>88</v>
      </c>
      <c r="AW726" s="12" t="s">
        <v>36</v>
      </c>
      <c r="AX726" s="12" t="s">
        <v>80</v>
      </c>
      <c r="AY726" s="149" t="s">
        <v>127</v>
      </c>
    </row>
    <row r="727" spans="2:65" s="13" customFormat="1" ht="11.25">
      <c r="B727" s="154"/>
      <c r="D727" s="144" t="s">
        <v>137</v>
      </c>
      <c r="E727" s="155" t="s">
        <v>1</v>
      </c>
      <c r="F727" s="156" t="s">
        <v>134</v>
      </c>
      <c r="H727" s="157">
        <v>4</v>
      </c>
      <c r="I727" s="158"/>
      <c r="L727" s="154"/>
      <c r="M727" s="159"/>
      <c r="T727" s="160"/>
      <c r="AT727" s="155" t="s">
        <v>137</v>
      </c>
      <c r="AU727" s="155" t="s">
        <v>90</v>
      </c>
      <c r="AV727" s="13" t="s">
        <v>90</v>
      </c>
      <c r="AW727" s="13" t="s">
        <v>36</v>
      </c>
      <c r="AX727" s="13" t="s">
        <v>88</v>
      </c>
      <c r="AY727" s="155" t="s">
        <v>127</v>
      </c>
    </row>
    <row r="728" spans="2:65" s="1" customFormat="1" ht="24.2" customHeight="1">
      <c r="B728" s="31"/>
      <c r="C728" s="171" t="s">
        <v>693</v>
      </c>
      <c r="D728" s="171" t="s">
        <v>361</v>
      </c>
      <c r="E728" s="172" t="s">
        <v>694</v>
      </c>
      <c r="F728" s="173" t="s">
        <v>695</v>
      </c>
      <c r="G728" s="174" t="s">
        <v>258</v>
      </c>
      <c r="H728" s="175">
        <v>4</v>
      </c>
      <c r="I728" s="176"/>
      <c r="J728" s="177">
        <f>ROUND(I728*H728,2)</f>
        <v>0</v>
      </c>
      <c r="K728" s="173" t="s">
        <v>1</v>
      </c>
      <c r="L728" s="178"/>
      <c r="M728" s="179" t="s">
        <v>1</v>
      </c>
      <c r="N728" s="180" t="s">
        <v>45</v>
      </c>
      <c r="P728" s="140">
        <f>O728*H728</f>
        <v>0</v>
      </c>
      <c r="Q728" s="140">
        <v>7.3000000000000001E-3</v>
      </c>
      <c r="R728" s="140">
        <f>Q728*H728</f>
        <v>2.92E-2</v>
      </c>
      <c r="S728" s="140">
        <v>0</v>
      </c>
      <c r="T728" s="141">
        <f>S728*H728</f>
        <v>0</v>
      </c>
      <c r="AR728" s="142" t="s">
        <v>192</v>
      </c>
      <c r="AT728" s="142" t="s">
        <v>361</v>
      </c>
      <c r="AU728" s="142" t="s">
        <v>90</v>
      </c>
      <c r="AY728" s="16" t="s">
        <v>127</v>
      </c>
      <c r="BE728" s="143">
        <f>IF(N728="základní",J728,0)</f>
        <v>0</v>
      </c>
      <c r="BF728" s="143">
        <f>IF(N728="snížená",J728,0)</f>
        <v>0</v>
      </c>
      <c r="BG728" s="143">
        <f>IF(N728="zákl. přenesená",J728,0)</f>
        <v>0</v>
      </c>
      <c r="BH728" s="143">
        <f>IF(N728="sníž. přenesená",J728,0)</f>
        <v>0</v>
      </c>
      <c r="BI728" s="143">
        <f>IF(N728="nulová",J728,0)</f>
        <v>0</v>
      </c>
      <c r="BJ728" s="16" t="s">
        <v>88</v>
      </c>
      <c r="BK728" s="143">
        <f>ROUND(I728*H728,2)</f>
        <v>0</v>
      </c>
      <c r="BL728" s="16" t="s">
        <v>134</v>
      </c>
      <c r="BM728" s="142" t="s">
        <v>696</v>
      </c>
    </row>
    <row r="729" spans="2:65" s="1" customFormat="1" ht="11.25">
      <c r="B729" s="31"/>
      <c r="D729" s="144" t="s">
        <v>136</v>
      </c>
      <c r="F729" s="145" t="s">
        <v>695</v>
      </c>
      <c r="I729" s="146"/>
      <c r="L729" s="31"/>
      <c r="M729" s="147"/>
      <c r="T729" s="55"/>
      <c r="AT729" s="16" t="s">
        <v>136</v>
      </c>
      <c r="AU729" s="16" t="s">
        <v>90</v>
      </c>
    </row>
    <row r="730" spans="2:65" s="12" customFormat="1" ht="11.25">
      <c r="B730" s="148"/>
      <c r="D730" s="144" t="s">
        <v>137</v>
      </c>
      <c r="E730" s="149" t="s">
        <v>1</v>
      </c>
      <c r="F730" s="150" t="s">
        <v>512</v>
      </c>
      <c r="H730" s="149" t="s">
        <v>1</v>
      </c>
      <c r="I730" s="151"/>
      <c r="L730" s="148"/>
      <c r="M730" s="152"/>
      <c r="T730" s="153"/>
      <c r="AT730" s="149" t="s">
        <v>137</v>
      </c>
      <c r="AU730" s="149" t="s">
        <v>90</v>
      </c>
      <c r="AV730" s="12" t="s">
        <v>88</v>
      </c>
      <c r="AW730" s="12" t="s">
        <v>36</v>
      </c>
      <c r="AX730" s="12" t="s">
        <v>80</v>
      </c>
      <c r="AY730" s="149" t="s">
        <v>127</v>
      </c>
    </row>
    <row r="731" spans="2:65" s="12" customFormat="1" ht="11.25">
      <c r="B731" s="148"/>
      <c r="D731" s="144" t="s">
        <v>137</v>
      </c>
      <c r="E731" s="149" t="s">
        <v>1</v>
      </c>
      <c r="F731" s="150" t="s">
        <v>245</v>
      </c>
      <c r="H731" s="149" t="s">
        <v>1</v>
      </c>
      <c r="I731" s="151"/>
      <c r="L731" s="148"/>
      <c r="M731" s="152"/>
      <c r="T731" s="153"/>
      <c r="AT731" s="149" t="s">
        <v>137</v>
      </c>
      <c r="AU731" s="149" t="s">
        <v>90</v>
      </c>
      <c r="AV731" s="12" t="s">
        <v>88</v>
      </c>
      <c r="AW731" s="12" t="s">
        <v>36</v>
      </c>
      <c r="AX731" s="12" t="s">
        <v>80</v>
      </c>
      <c r="AY731" s="149" t="s">
        <v>127</v>
      </c>
    </row>
    <row r="732" spans="2:65" s="13" customFormat="1" ht="11.25">
      <c r="B732" s="154"/>
      <c r="D732" s="144" t="s">
        <v>137</v>
      </c>
      <c r="E732" s="155" t="s">
        <v>1</v>
      </c>
      <c r="F732" s="156" t="s">
        <v>134</v>
      </c>
      <c r="H732" s="157">
        <v>4</v>
      </c>
      <c r="I732" s="158"/>
      <c r="L732" s="154"/>
      <c r="M732" s="159"/>
      <c r="T732" s="160"/>
      <c r="AT732" s="155" t="s">
        <v>137</v>
      </c>
      <c r="AU732" s="155" t="s">
        <v>90</v>
      </c>
      <c r="AV732" s="13" t="s">
        <v>90</v>
      </c>
      <c r="AW732" s="13" t="s">
        <v>36</v>
      </c>
      <c r="AX732" s="13" t="s">
        <v>88</v>
      </c>
      <c r="AY732" s="155" t="s">
        <v>127</v>
      </c>
    </row>
    <row r="733" spans="2:65" s="1" customFormat="1" ht="16.5" customHeight="1">
      <c r="B733" s="31"/>
      <c r="C733" s="131" t="s">
        <v>697</v>
      </c>
      <c r="D733" s="131" t="s">
        <v>129</v>
      </c>
      <c r="E733" s="132" t="s">
        <v>698</v>
      </c>
      <c r="F733" s="133" t="s">
        <v>699</v>
      </c>
      <c r="G733" s="134" t="s">
        <v>258</v>
      </c>
      <c r="H733" s="135">
        <v>4</v>
      </c>
      <c r="I733" s="136"/>
      <c r="J733" s="137">
        <f>ROUND(I733*H733,2)</f>
        <v>0</v>
      </c>
      <c r="K733" s="133" t="s">
        <v>143</v>
      </c>
      <c r="L733" s="31"/>
      <c r="M733" s="138" t="s">
        <v>1</v>
      </c>
      <c r="N733" s="139" t="s">
        <v>45</v>
      </c>
      <c r="P733" s="140">
        <f>O733*H733</f>
        <v>0</v>
      </c>
      <c r="Q733" s="140">
        <v>1.3600000000000001E-3</v>
      </c>
      <c r="R733" s="140">
        <f>Q733*H733</f>
        <v>5.4400000000000004E-3</v>
      </c>
      <c r="S733" s="140">
        <v>0</v>
      </c>
      <c r="T733" s="141">
        <f>S733*H733</f>
        <v>0</v>
      </c>
      <c r="AR733" s="142" t="s">
        <v>134</v>
      </c>
      <c r="AT733" s="142" t="s">
        <v>129</v>
      </c>
      <c r="AU733" s="142" t="s">
        <v>90</v>
      </c>
      <c r="AY733" s="16" t="s">
        <v>127</v>
      </c>
      <c r="BE733" s="143">
        <f>IF(N733="základní",J733,0)</f>
        <v>0</v>
      </c>
      <c r="BF733" s="143">
        <f>IF(N733="snížená",J733,0)</f>
        <v>0</v>
      </c>
      <c r="BG733" s="143">
        <f>IF(N733="zákl. přenesená",J733,0)</f>
        <v>0</v>
      </c>
      <c r="BH733" s="143">
        <f>IF(N733="sníž. přenesená",J733,0)</f>
        <v>0</v>
      </c>
      <c r="BI733" s="143">
        <f>IF(N733="nulová",J733,0)</f>
        <v>0</v>
      </c>
      <c r="BJ733" s="16" t="s">
        <v>88</v>
      </c>
      <c r="BK733" s="143">
        <f>ROUND(I733*H733,2)</f>
        <v>0</v>
      </c>
      <c r="BL733" s="16" t="s">
        <v>134</v>
      </c>
      <c r="BM733" s="142" t="s">
        <v>700</v>
      </c>
    </row>
    <row r="734" spans="2:65" s="1" customFormat="1" ht="19.5">
      <c r="B734" s="31"/>
      <c r="D734" s="144" t="s">
        <v>136</v>
      </c>
      <c r="F734" s="145" t="s">
        <v>701</v>
      </c>
      <c r="I734" s="146"/>
      <c r="L734" s="31"/>
      <c r="M734" s="147"/>
      <c r="T734" s="55"/>
      <c r="AT734" s="16" t="s">
        <v>136</v>
      </c>
      <c r="AU734" s="16" t="s">
        <v>90</v>
      </c>
    </row>
    <row r="735" spans="2:65" s="1" customFormat="1" ht="11.25">
      <c r="B735" s="31"/>
      <c r="D735" s="161" t="s">
        <v>146</v>
      </c>
      <c r="F735" s="162" t="s">
        <v>702</v>
      </c>
      <c r="I735" s="146"/>
      <c r="L735" s="31"/>
      <c r="M735" s="147"/>
      <c r="T735" s="55"/>
      <c r="AT735" s="16" t="s">
        <v>146</v>
      </c>
      <c r="AU735" s="16" t="s">
        <v>90</v>
      </c>
    </row>
    <row r="736" spans="2:65" s="12" customFormat="1" ht="11.25">
      <c r="B736" s="148"/>
      <c r="D736" s="144" t="s">
        <v>137</v>
      </c>
      <c r="E736" s="149" t="s">
        <v>1</v>
      </c>
      <c r="F736" s="150" t="s">
        <v>512</v>
      </c>
      <c r="H736" s="149" t="s">
        <v>1</v>
      </c>
      <c r="I736" s="151"/>
      <c r="L736" s="148"/>
      <c r="M736" s="152"/>
      <c r="T736" s="153"/>
      <c r="AT736" s="149" t="s">
        <v>137</v>
      </c>
      <c r="AU736" s="149" t="s">
        <v>90</v>
      </c>
      <c r="AV736" s="12" t="s">
        <v>88</v>
      </c>
      <c r="AW736" s="12" t="s">
        <v>36</v>
      </c>
      <c r="AX736" s="12" t="s">
        <v>80</v>
      </c>
      <c r="AY736" s="149" t="s">
        <v>127</v>
      </c>
    </row>
    <row r="737" spans="2:65" s="12" customFormat="1" ht="11.25">
      <c r="B737" s="148"/>
      <c r="D737" s="144" t="s">
        <v>137</v>
      </c>
      <c r="E737" s="149" t="s">
        <v>1</v>
      </c>
      <c r="F737" s="150" t="s">
        <v>245</v>
      </c>
      <c r="H737" s="149" t="s">
        <v>1</v>
      </c>
      <c r="I737" s="151"/>
      <c r="L737" s="148"/>
      <c r="M737" s="152"/>
      <c r="T737" s="153"/>
      <c r="AT737" s="149" t="s">
        <v>137</v>
      </c>
      <c r="AU737" s="149" t="s">
        <v>90</v>
      </c>
      <c r="AV737" s="12" t="s">
        <v>88</v>
      </c>
      <c r="AW737" s="12" t="s">
        <v>36</v>
      </c>
      <c r="AX737" s="12" t="s">
        <v>80</v>
      </c>
      <c r="AY737" s="149" t="s">
        <v>127</v>
      </c>
    </row>
    <row r="738" spans="2:65" s="13" customFormat="1" ht="11.25">
      <c r="B738" s="154"/>
      <c r="D738" s="144" t="s">
        <v>137</v>
      </c>
      <c r="E738" s="155" t="s">
        <v>1</v>
      </c>
      <c r="F738" s="156" t="s">
        <v>134</v>
      </c>
      <c r="H738" s="157">
        <v>4</v>
      </c>
      <c r="I738" s="158"/>
      <c r="L738" s="154"/>
      <c r="M738" s="159"/>
      <c r="T738" s="160"/>
      <c r="AT738" s="155" t="s">
        <v>137</v>
      </c>
      <c r="AU738" s="155" t="s">
        <v>90</v>
      </c>
      <c r="AV738" s="13" t="s">
        <v>90</v>
      </c>
      <c r="AW738" s="13" t="s">
        <v>36</v>
      </c>
      <c r="AX738" s="13" t="s">
        <v>88</v>
      </c>
      <c r="AY738" s="155" t="s">
        <v>127</v>
      </c>
    </row>
    <row r="739" spans="2:65" s="1" customFormat="1" ht="24.2" customHeight="1">
      <c r="B739" s="31"/>
      <c r="C739" s="171" t="s">
        <v>703</v>
      </c>
      <c r="D739" s="171" t="s">
        <v>361</v>
      </c>
      <c r="E739" s="172" t="s">
        <v>704</v>
      </c>
      <c r="F739" s="173" t="s">
        <v>705</v>
      </c>
      <c r="G739" s="174" t="s">
        <v>258</v>
      </c>
      <c r="H739" s="175">
        <v>4</v>
      </c>
      <c r="I739" s="176"/>
      <c r="J739" s="177">
        <f>ROUND(I739*H739,2)</f>
        <v>0</v>
      </c>
      <c r="K739" s="173" t="s">
        <v>1</v>
      </c>
      <c r="L739" s="178"/>
      <c r="M739" s="179" t="s">
        <v>1</v>
      </c>
      <c r="N739" s="180" t="s">
        <v>45</v>
      </c>
      <c r="P739" s="140">
        <f>O739*H739</f>
        <v>0</v>
      </c>
      <c r="Q739" s="140">
        <v>3.7999999999999999E-2</v>
      </c>
      <c r="R739" s="140">
        <f>Q739*H739</f>
        <v>0.152</v>
      </c>
      <c r="S739" s="140">
        <v>0</v>
      </c>
      <c r="T739" s="141">
        <f>S739*H739</f>
        <v>0</v>
      </c>
      <c r="AR739" s="142" t="s">
        <v>192</v>
      </c>
      <c r="AT739" s="142" t="s">
        <v>361</v>
      </c>
      <c r="AU739" s="142" t="s">
        <v>90</v>
      </c>
      <c r="AY739" s="16" t="s">
        <v>127</v>
      </c>
      <c r="BE739" s="143">
        <f>IF(N739="základní",J739,0)</f>
        <v>0</v>
      </c>
      <c r="BF739" s="143">
        <f>IF(N739="snížená",J739,0)</f>
        <v>0</v>
      </c>
      <c r="BG739" s="143">
        <f>IF(N739="zákl. přenesená",J739,0)</f>
        <v>0</v>
      </c>
      <c r="BH739" s="143">
        <f>IF(N739="sníž. přenesená",J739,0)</f>
        <v>0</v>
      </c>
      <c r="BI739" s="143">
        <f>IF(N739="nulová",J739,0)</f>
        <v>0</v>
      </c>
      <c r="BJ739" s="16" t="s">
        <v>88</v>
      </c>
      <c r="BK739" s="143">
        <f>ROUND(I739*H739,2)</f>
        <v>0</v>
      </c>
      <c r="BL739" s="16" t="s">
        <v>134</v>
      </c>
      <c r="BM739" s="142" t="s">
        <v>706</v>
      </c>
    </row>
    <row r="740" spans="2:65" s="1" customFormat="1" ht="11.25">
      <c r="B740" s="31"/>
      <c r="D740" s="144" t="s">
        <v>136</v>
      </c>
      <c r="F740" s="145" t="s">
        <v>705</v>
      </c>
      <c r="I740" s="146"/>
      <c r="L740" s="31"/>
      <c r="M740" s="147"/>
      <c r="T740" s="55"/>
      <c r="AT740" s="16" t="s">
        <v>136</v>
      </c>
      <c r="AU740" s="16" t="s">
        <v>90</v>
      </c>
    </row>
    <row r="741" spans="2:65" s="12" customFormat="1" ht="11.25">
      <c r="B741" s="148"/>
      <c r="D741" s="144" t="s">
        <v>137</v>
      </c>
      <c r="E741" s="149" t="s">
        <v>1</v>
      </c>
      <c r="F741" s="150" t="s">
        <v>512</v>
      </c>
      <c r="H741" s="149" t="s">
        <v>1</v>
      </c>
      <c r="I741" s="151"/>
      <c r="L741" s="148"/>
      <c r="M741" s="152"/>
      <c r="T741" s="153"/>
      <c r="AT741" s="149" t="s">
        <v>137</v>
      </c>
      <c r="AU741" s="149" t="s">
        <v>90</v>
      </c>
      <c r="AV741" s="12" t="s">
        <v>88</v>
      </c>
      <c r="AW741" s="12" t="s">
        <v>36</v>
      </c>
      <c r="AX741" s="12" t="s">
        <v>80</v>
      </c>
      <c r="AY741" s="149" t="s">
        <v>127</v>
      </c>
    </row>
    <row r="742" spans="2:65" s="12" customFormat="1" ht="11.25">
      <c r="B742" s="148"/>
      <c r="D742" s="144" t="s">
        <v>137</v>
      </c>
      <c r="E742" s="149" t="s">
        <v>1</v>
      </c>
      <c r="F742" s="150" t="s">
        <v>245</v>
      </c>
      <c r="H742" s="149" t="s">
        <v>1</v>
      </c>
      <c r="I742" s="151"/>
      <c r="L742" s="148"/>
      <c r="M742" s="152"/>
      <c r="T742" s="153"/>
      <c r="AT742" s="149" t="s">
        <v>137</v>
      </c>
      <c r="AU742" s="149" t="s">
        <v>90</v>
      </c>
      <c r="AV742" s="12" t="s">
        <v>88</v>
      </c>
      <c r="AW742" s="12" t="s">
        <v>36</v>
      </c>
      <c r="AX742" s="12" t="s">
        <v>80</v>
      </c>
      <c r="AY742" s="149" t="s">
        <v>127</v>
      </c>
    </row>
    <row r="743" spans="2:65" s="13" customFormat="1" ht="11.25">
      <c r="B743" s="154"/>
      <c r="D743" s="144" t="s">
        <v>137</v>
      </c>
      <c r="E743" s="155" t="s">
        <v>1</v>
      </c>
      <c r="F743" s="156" t="s">
        <v>134</v>
      </c>
      <c r="H743" s="157">
        <v>4</v>
      </c>
      <c r="I743" s="158"/>
      <c r="L743" s="154"/>
      <c r="M743" s="159"/>
      <c r="T743" s="160"/>
      <c r="AT743" s="155" t="s">
        <v>137</v>
      </c>
      <c r="AU743" s="155" t="s">
        <v>90</v>
      </c>
      <c r="AV743" s="13" t="s">
        <v>90</v>
      </c>
      <c r="AW743" s="13" t="s">
        <v>36</v>
      </c>
      <c r="AX743" s="13" t="s">
        <v>88</v>
      </c>
      <c r="AY743" s="155" t="s">
        <v>127</v>
      </c>
    </row>
    <row r="744" spans="2:65" s="1" customFormat="1" ht="24.2" customHeight="1">
      <c r="B744" s="31"/>
      <c r="C744" s="171" t="s">
        <v>707</v>
      </c>
      <c r="D744" s="171" t="s">
        <v>361</v>
      </c>
      <c r="E744" s="172" t="s">
        <v>708</v>
      </c>
      <c r="F744" s="173" t="s">
        <v>709</v>
      </c>
      <c r="G744" s="174" t="s">
        <v>258</v>
      </c>
      <c r="H744" s="175">
        <v>4</v>
      </c>
      <c r="I744" s="176"/>
      <c r="J744" s="177">
        <f>ROUND(I744*H744,2)</f>
        <v>0</v>
      </c>
      <c r="K744" s="173" t="s">
        <v>1</v>
      </c>
      <c r="L744" s="178"/>
      <c r="M744" s="179" t="s">
        <v>1</v>
      </c>
      <c r="N744" s="180" t="s">
        <v>45</v>
      </c>
      <c r="P744" s="140">
        <f>O744*H744</f>
        <v>0</v>
      </c>
      <c r="Q744" s="140">
        <v>1E-3</v>
      </c>
      <c r="R744" s="140">
        <f>Q744*H744</f>
        <v>4.0000000000000001E-3</v>
      </c>
      <c r="S744" s="140">
        <v>0</v>
      </c>
      <c r="T744" s="141">
        <f>S744*H744</f>
        <v>0</v>
      </c>
      <c r="AR744" s="142" t="s">
        <v>192</v>
      </c>
      <c r="AT744" s="142" t="s">
        <v>361</v>
      </c>
      <c r="AU744" s="142" t="s">
        <v>90</v>
      </c>
      <c r="AY744" s="16" t="s">
        <v>127</v>
      </c>
      <c r="BE744" s="143">
        <f>IF(N744="základní",J744,0)</f>
        <v>0</v>
      </c>
      <c r="BF744" s="143">
        <f>IF(N744="snížená",J744,0)</f>
        <v>0</v>
      </c>
      <c r="BG744" s="143">
        <f>IF(N744="zákl. přenesená",J744,0)</f>
        <v>0</v>
      </c>
      <c r="BH744" s="143">
        <f>IF(N744="sníž. přenesená",J744,0)</f>
        <v>0</v>
      </c>
      <c r="BI744" s="143">
        <f>IF(N744="nulová",J744,0)</f>
        <v>0</v>
      </c>
      <c r="BJ744" s="16" t="s">
        <v>88</v>
      </c>
      <c r="BK744" s="143">
        <f>ROUND(I744*H744,2)</f>
        <v>0</v>
      </c>
      <c r="BL744" s="16" t="s">
        <v>134</v>
      </c>
      <c r="BM744" s="142" t="s">
        <v>710</v>
      </c>
    </row>
    <row r="745" spans="2:65" s="1" customFormat="1" ht="11.25">
      <c r="B745" s="31"/>
      <c r="D745" s="144" t="s">
        <v>136</v>
      </c>
      <c r="F745" s="145" t="s">
        <v>709</v>
      </c>
      <c r="I745" s="146"/>
      <c r="L745" s="31"/>
      <c r="M745" s="147"/>
      <c r="T745" s="55"/>
      <c r="AT745" s="16" t="s">
        <v>136</v>
      </c>
      <c r="AU745" s="16" t="s">
        <v>90</v>
      </c>
    </row>
    <row r="746" spans="2:65" s="12" customFormat="1" ht="11.25">
      <c r="B746" s="148"/>
      <c r="D746" s="144" t="s">
        <v>137</v>
      </c>
      <c r="E746" s="149" t="s">
        <v>1</v>
      </c>
      <c r="F746" s="150" t="s">
        <v>512</v>
      </c>
      <c r="H746" s="149" t="s">
        <v>1</v>
      </c>
      <c r="I746" s="151"/>
      <c r="L746" s="148"/>
      <c r="M746" s="152"/>
      <c r="T746" s="153"/>
      <c r="AT746" s="149" t="s">
        <v>137</v>
      </c>
      <c r="AU746" s="149" t="s">
        <v>90</v>
      </c>
      <c r="AV746" s="12" t="s">
        <v>88</v>
      </c>
      <c r="AW746" s="12" t="s">
        <v>36</v>
      </c>
      <c r="AX746" s="12" t="s">
        <v>80</v>
      </c>
      <c r="AY746" s="149" t="s">
        <v>127</v>
      </c>
    </row>
    <row r="747" spans="2:65" s="12" customFormat="1" ht="11.25">
      <c r="B747" s="148"/>
      <c r="D747" s="144" t="s">
        <v>137</v>
      </c>
      <c r="E747" s="149" t="s">
        <v>1</v>
      </c>
      <c r="F747" s="150" t="s">
        <v>245</v>
      </c>
      <c r="H747" s="149" t="s">
        <v>1</v>
      </c>
      <c r="I747" s="151"/>
      <c r="L747" s="148"/>
      <c r="M747" s="152"/>
      <c r="T747" s="153"/>
      <c r="AT747" s="149" t="s">
        <v>137</v>
      </c>
      <c r="AU747" s="149" t="s">
        <v>90</v>
      </c>
      <c r="AV747" s="12" t="s">
        <v>88</v>
      </c>
      <c r="AW747" s="12" t="s">
        <v>36</v>
      </c>
      <c r="AX747" s="12" t="s">
        <v>80</v>
      </c>
      <c r="AY747" s="149" t="s">
        <v>127</v>
      </c>
    </row>
    <row r="748" spans="2:65" s="13" customFormat="1" ht="11.25">
      <c r="B748" s="154"/>
      <c r="D748" s="144" t="s">
        <v>137</v>
      </c>
      <c r="E748" s="155" t="s">
        <v>1</v>
      </c>
      <c r="F748" s="156" t="s">
        <v>134</v>
      </c>
      <c r="H748" s="157">
        <v>4</v>
      </c>
      <c r="I748" s="158"/>
      <c r="L748" s="154"/>
      <c r="M748" s="159"/>
      <c r="T748" s="160"/>
      <c r="AT748" s="155" t="s">
        <v>137</v>
      </c>
      <c r="AU748" s="155" t="s">
        <v>90</v>
      </c>
      <c r="AV748" s="13" t="s">
        <v>90</v>
      </c>
      <c r="AW748" s="13" t="s">
        <v>36</v>
      </c>
      <c r="AX748" s="13" t="s">
        <v>88</v>
      </c>
      <c r="AY748" s="155" t="s">
        <v>127</v>
      </c>
    </row>
    <row r="749" spans="2:65" s="1" customFormat="1" ht="21.75" customHeight="1">
      <c r="B749" s="31"/>
      <c r="C749" s="131" t="s">
        <v>711</v>
      </c>
      <c r="D749" s="131" t="s">
        <v>129</v>
      </c>
      <c r="E749" s="132" t="s">
        <v>712</v>
      </c>
      <c r="F749" s="133" t="s">
        <v>713</v>
      </c>
      <c r="G749" s="134" t="s">
        <v>258</v>
      </c>
      <c r="H749" s="135">
        <v>4</v>
      </c>
      <c r="I749" s="136"/>
      <c r="J749" s="137">
        <f>ROUND(I749*H749,2)</f>
        <v>0</v>
      </c>
      <c r="K749" s="133" t="s">
        <v>143</v>
      </c>
      <c r="L749" s="31"/>
      <c r="M749" s="138" t="s">
        <v>1</v>
      </c>
      <c r="N749" s="139" t="s">
        <v>45</v>
      </c>
      <c r="P749" s="140">
        <f>O749*H749</f>
        <v>0</v>
      </c>
      <c r="Q749" s="140">
        <v>1.65E-3</v>
      </c>
      <c r="R749" s="140">
        <f>Q749*H749</f>
        <v>6.6E-3</v>
      </c>
      <c r="S749" s="140">
        <v>0</v>
      </c>
      <c r="T749" s="141">
        <f>S749*H749</f>
        <v>0</v>
      </c>
      <c r="AR749" s="142" t="s">
        <v>134</v>
      </c>
      <c r="AT749" s="142" t="s">
        <v>129</v>
      </c>
      <c r="AU749" s="142" t="s">
        <v>90</v>
      </c>
      <c r="AY749" s="16" t="s">
        <v>127</v>
      </c>
      <c r="BE749" s="143">
        <f>IF(N749="základní",J749,0)</f>
        <v>0</v>
      </c>
      <c r="BF749" s="143">
        <f>IF(N749="snížená",J749,0)</f>
        <v>0</v>
      </c>
      <c r="BG749" s="143">
        <f>IF(N749="zákl. přenesená",J749,0)</f>
        <v>0</v>
      </c>
      <c r="BH749" s="143">
        <f>IF(N749="sníž. přenesená",J749,0)</f>
        <v>0</v>
      </c>
      <c r="BI749" s="143">
        <f>IF(N749="nulová",J749,0)</f>
        <v>0</v>
      </c>
      <c r="BJ749" s="16" t="s">
        <v>88</v>
      </c>
      <c r="BK749" s="143">
        <f>ROUND(I749*H749,2)</f>
        <v>0</v>
      </c>
      <c r="BL749" s="16" t="s">
        <v>134</v>
      </c>
      <c r="BM749" s="142" t="s">
        <v>714</v>
      </c>
    </row>
    <row r="750" spans="2:65" s="1" customFormat="1" ht="29.25">
      <c r="B750" s="31"/>
      <c r="D750" s="144" t="s">
        <v>136</v>
      </c>
      <c r="F750" s="145" t="s">
        <v>715</v>
      </c>
      <c r="I750" s="146"/>
      <c r="L750" s="31"/>
      <c r="M750" s="147"/>
      <c r="T750" s="55"/>
      <c r="AT750" s="16" t="s">
        <v>136</v>
      </c>
      <c r="AU750" s="16" t="s">
        <v>90</v>
      </c>
    </row>
    <row r="751" spans="2:65" s="1" customFormat="1" ht="11.25">
      <c r="B751" s="31"/>
      <c r="D751" s="161" t="s">
        <v>146</v>
      </c>
      <c r="F751" s="162" t="s">
        <v>716</v>
      </c>
      <c r="I751" s="146"/>
      <c r="L751" s="31"/>
      <c r="M751" s="147"/>
      <c r="T751" s="55"/>
      <c r="AT751" s="16" t="s">
        <v>146</v>
      </c>
      <c r="AU751" s="16" t="s">
        <v>90</v>
      </c>
    </row>
    <row r="752" spans="2:65" s="12" customFormat="1" ht="11.25">
      <c r="B752" s="148"/>
      <c r="D752" s="144" t="s">
        <v>137</v>
      </c>
      <c r="E752" s="149" t="s">
        <v>1</v>
      </c>
      <c r="F752" s="150" t="s">
        <v>512</v>
      </c>
      <c r="H752" s="149" t="s">
        <v>1</v>
      </c>
      <c r="I752" s="151"/>
      <c r="L752" s="148"/>
      <c r="M752" s="152"/>
      <c r="T752" s="153"/>
      <c r="AT752" s="149" t="s">
        <v>137</v>
      </c>
      <c r="AU752" s="149" t="s">
        <v>90</v>
      </c>
      <c r="AV752" s="12" t="s">
        <v>88</v>
      </c>
      <c r="AW752" s="12" t="s">
        <v>36</v>
      </c>
      <c r="AX752" s="12" t="s">
        <v>80</v>
      </c>
      <c r="AY752" s="149" t="s">
        <v>127</v>
      </c>
    </row>
    <row r="753" spans="2:65" s="12" customFormat="1" ht="11.25">
      <c r="B753" s="148"/>
      <c r="D753" s="144" t="s">
        <v>137</v>
      </c>
      <c r="E753" s="149" t="s">
        <v>1</v>
      </c>
      <c r="F753" s="150" t="s">
        <v>245</v>
      </c>
      <c r="H753" s="149" t="s">
        <v>1</v>
      </c>
      <c r="I753" s="151"/>
      <c r="L753" s="148"/>
      <c r="M753" s="152"/>
      <c r="T753" s="153"/>
      <c r="AT753" s="149" t="s">
        <v>137</v>
      </c>
      <c r="AU753" s="149" t="s">
        <v>90</v>
      </c>
      <c r="AV753" s="12" t="s">
        <v>88</v>
      </c>
      <c r="AW753" s="12" t="s">
        <v>36</v>
      </c>
      <c r="AX753" s="12" t="s">
        <v>80</v>
      </c>
      <c r="AY753" s="149" t="s">
        <v>127</v>
      </c>
    </row>
    <row r="754" spans="2:65" s="13" customFormat="1" ht="11.25">
      <c r="B754" s="154"/>
      <c r="D754" s="144" t="s">
        <v>137</v>
      </c>
      <c r="E754" s="155" t="s">
        <v>1</v>
      </c>
      <c r="F754" s="156" t="s">
        <v>134</v>
      </c>
      <c r="H754" s="157">
        <v>4</v>
      </c>
      <c r="I754" s="158"/>
      <c r="L754" s="154"/>
      <c r="M754" s="159"/>
      <c r="T754" s="160"/>
      <c r="AT754" s="155" t="s">
        <v>137</v>
      </c>
      <c r="AU754" s="155" t="s">
        <v>90</v>
      </c>
      <c r="AV754" s="13" t="s">
        <v>90</v>
      </c>
      <c r="AW754" s="13" t="s">
        <v>36</v>
      </c>
      <c r="AX754" s="13" t="s">
        <v>88</v>
      </c>
      <c r="AY754" s="155" t="s">
        <v>127</v>
      </c>
    </row>
    <row r="755" spans="2:65" s="1" customFormat="1" ht="24.2" customHeight="1">
      <c r="B755" s="31"/>
      <c r="C755" s="171" t="s">
        <v>717</v>
      </c>
      <c r="D755" s="171" t="s">
        <v>361</v>
      </c>
      <c r="E755" s="172" t="s">
        <v>718</v>
      </c>
      <c r="F755" s="173" t="s">
        <v>719</v>
      </c>
      <c r="G755" s="174" t="s">
        <v>258</v>
      </c>
      <c r="H755" s="175">
        <v>4</v>
      </c>
      <c r="I755" s="176"/>
      <c r="J755" s="177">
        <f>ROUND(I755*H755,2)</f>
        <v>0</v>
      </c>
      <c r="K755" s="173" t="s">
        <v>1</v>
      </c>
      <c r="L755" s="178"/>
      <c r="M755" s="179" t="s">
        <v>1</v>
      </c>
      <c r="N755" s="180" t="s">
        <v>45</v>
      </c>
      <c r="P755" s="140">
        <f>O755*H755</f>
        <v>0</v>
      </c>
      <c r="Q755" s="140">
        <v>2.0500000000000001E-2</v>
      </c>
      <c r="R755" s="140">
        <f>Q755*H755</f>
        <v>8.2000000000000003E-2</v>
      </c>
      <c r="S755" s="140">
        <v>0</v>
      </c>
      <c r="T755" s="141">
        <f>S755*H755</f>
        <v>0</v>
      </c>
      <c r="AR755" s="142" t="s">
        <v>192</v>
      </c>
      <c r="AT755" s="142" t="s">
        <v>361</v>
      </c>
      <c r="AU755" s="142" t="s">
        <v>90</v>
      </c>
      <c r="AY755" s="16" t="s">
        <v>127</v>
      </c>
      <c r="BE755" s="143">
        <f>IF(N755="základní",J755,0)</f>
        <v>0</v>
      </c>
      <c r="BF755" s="143">
        <f>IF(N755="snížená",J755,0)</f>
        <v>0</v>
      </c>
      <c r="BG755" s="143">
        <f>IF(N755="zákl. přenesená",J755,0)</f>
        <v>0</v>
      </c>
      <c r="BH755" s="143">
        <f>IF(N755="sníž. přenesená",J755,0)</f>
        <v>0</v>
      </c>
      <c r="BI755" s="143">
        <f>IF(N755="nulová",J755,0)</f>
        <v>0</v>
      </c>
      <c r="BJ755" s="16" t="s">
        <v>88</v>
      </c>
      <c r="BK755" s="143">
        <f>ROUND(I755*H755,2)</f>
        <v>0</v>
      </c>
      <c r="BL755" s="16" t="s">
        <v>134</v>
      </c>
      <c r="BM755" s="142" t="s">
        <v>720</v>
      </c>
    </row>
    <row r="756" spans="2:65" s="1" customFormat="1" ht="11.25">
      <c r="B756" s="31"/>
      <c r="D756" s="144" t="s">
        <v>136</v>
      </c>
      <c r="F756" s="145" t="s">
        <v>719</v>
      </c>
      <c r="I756" s="146"/>
      <c r="L756" s="31"/>
      <c r="M756" s="147"/>
      <c r="T756" s="55"/>
      <c r="AT756" s="16" t="s">
        <v>136</v>
      </c>
      <c r="AU756" s="16" t="s">
        <v>90</v>
      </c>
    </row>
    <row r="757" spans="2:65" s="12" customFormat="1" ht="11.25">
      <c r="B757" s="148"/>
      <c r="D757" s="144" t="s">
        <v>137</v>
      </c>
      <c r="E757" s="149" t="s">
        <v>1</v>
      </c>
      <c r="F757" s="150" t="s">
        <v>512</v>
      </c>
      <c r="H757" s="149" t="s">
        <v>1</v>
      </c>
      <c r="I757" s="151"/>
      <c r="L757" s="148"/>
      <c r="M757" s="152"/>
      <c r="T757" s="153"/>
      <c r="AT757" s="149" t="s">
        <v>137</v>
      </c>
      <c r="AU757" s="149" t="s">
        <v>90</v>
      </c>
      <c r="AV757" s="12" t="s">
        <v>88</v>
      </c>
      <c r="AW757" s="12" t="s">
        <v>36</v>
      </c>
      <c r="AX757" s="12" t="s">
        <v>80</v>
      </c>
      <c r="AY757" s="149" t="s">
        <v>127</v>
      </c>
    </row>
    <row r="758" spans="2:65" s="12" customFormat="1" ht="11.25">
      <c r="B758" s="148"/>
      <c r="D758" s="144" t="s">
        <v>137</v>
      </c>
      <c r="E758" s="149" t="s">
        <v>1</v>
      </c>
      <c r="F758" s="150" t="s">
        <v>245</v>
      </c>
      <c r="H758" s="149" t="s">
        <v>1</v>
      </c>
      <c r="I758" s="151"/>
      <c r="L758" s="148"/>
      <c r="M758" s="152"/>
      <c r="T758" s="153"/>
      <c r="AT758" s="149" t="s">
        <v>137</v>
      </c>
      <c r="AU758" s="149" t="s">
        <v>90</v>
      </c>
      <c r="AV758" s="12" t="s">
        <v>88</v>
      </c>
      <c r="AW758" s="12" t="s">
        <v>36</v>
      </c>
      <c r="AX758" s="12" t="s">
        <v>80</v>
      </c>
      <c r="AY758" s="149" t="s">
        <v>127</v>
      </c>
    </row>
    <row r="759" spans="2:65" s="13" customFormat="1" ht="11.25">
      <c r="B759" s="154"/>
      <c r="D759" s="144" t="s">
        <v>137</v>
      </c>
      <c r="E759" s="155" t="s">
        <v>1</v>
      </c>
      <c r="F759" s="156" t="s">
        <v>134</v>
      </c>
      <c r="H759" s="157">
        <v>4</v>
      </c>
      <c r="I759" s="158"/>
      <c r="L759" s="154"/>
      <c r="M759" s="159"/>
      <c r="T759" s="160"/>
      <c r="AT759" s="155" t="s">
        <v>137</v>
      </c>
      <c r="AU759" s="155" t="s">
        <v>90</v>
      </c>
      <c r="AV759" s="13" t="s">
        <v>90</v>
      </c>
      <c r="AW759" s="13" t="s">
        <v>36</v>
      </c>
      <c r="AX759" s="13" t="s">
        <v>88</v>
      </c>
      <c r="AY759" s="155" t="s">
        <v>127</v>
      </c>
    </row>
    <row r="760" spans="2:65" s="1" customFormat="1" ht="24.2" customHeight="1">
      <c r="B760" s="31"/>
      <c r="C760" s="171" t="s">
        <v>721</v>
      </c>
      <c r="D760" s="171" t="s">
        <v>361</v>
      </c>
      <c r="E760" s="172" t="s">
        <v>694</v>
      </c>
      <c r="F760" s="173" t="s">
        <v>695</v>
      </c>
      <c r="G760" s="174" t="s">
        <v>258</v>
      </c>
      <c r="H760" s="175">
        <v>4</v>
      </c>
      <c r="I760" s="176"/>
      <c r="J760" s="177">
        <f>ROUND(I760*H760,2)</f>
        <v>0</v>
      </c>
      <c r="K760" s="173" t="s">
        <v>1</v>
      </c>
      <c r="L760" s="178"/>
      <c r="M760" s="179" t="s">
        <v>1</v>
      </c>
      <c r="N760" s="180" t="s">
        <v>45</v>
      </c>
      <c r="P760" s="140">
        <f>O760*H760</f>
        <v>0</v>
      </c>
      <c r="Q760" s="140">
        <v>7.3000000000000001E-3</v>
      </c>
      <c r="R760" s="140">
        <f>Q760*H760</f>
        <v>2.92E-2</v>
      </c>
      <c r="S760" s="140">
        <v>0</v>
      </c>
      <c r="T760" s="141">
        <f>S760*H760</f>
        <v>0</v>
      </c>
      <c r="AR760" s="142" t="s">
        <v>192</v>
      </c>
      <c r="AT760" s="142" t="s">
        <v>361</v>
      </c>
      <c r="AU760" s="142" t="s">
        <v>90</v>
      </c>
      <c r="AY760" s="16" t="s">
        <v>127</v>
      </c>
      <c r="BE760" s="143">
        <f>IF(N760="základní",J760,0)</f>
        <v>0</v>
      </c>
      <c r="BF760" s="143">
        <f>IF(N760="snížená",J760,0)</f>
        <v>0</v>
      </c>
      <c r="BG760" s="143">
        <f>IF(N760="zákl. přenesená",J760,0)</f>
        <v>0</v>
      </c>
      <c r="BH760" s="143">
        <f>IF(N760="sníž. přenesená",J760,0)</f>
        <v>0</v>
      </c>
      <c r="BI760" s="143">
        <f>IF(N760="nulová",J760,0)</f>
        <v>0</v>
      </c>
      <c r="BJ760" s="16" t="s">
        <v>88</v>
      </c>
      <c r="BK760" s="143">
        <f>ROUND(I760*H760,2)</f>
        <v>0</v>
      </c>
      <c r="BL760" s="16" t="s">
        <v>134</v>
      </c>
      <c r="BM760" s="142" t="s">
        <v>722</v>
      </c>
    </row>
    <row r="761" spans="2:65" s="1" customFormat="1" ht="11.25">
      <c r="B761" s="31"/>
      <c r="D761" s="144" t="s">
        <v>136</v>
      </c>
      <c r="F761" s="145" t="s">
        <v>695</v>
      </c>
      <c r="I761" s="146"/>
      <c r="L761" s="31"/>
      <c r="M761" s="147"/>
      <c r="T761" s="55"/>
      <c r="AT761" s="16" t="s">
        <v>136</v>
      </c>
      <c r="AU761" s="16" t="s">
        <v>90</v>
      </c>
    </row>
    <row r="762" spans="2:65" s="12" customFormat="1" ht="11.25">
      <c r="B762" s="148"/>
      <c r="D762" s="144" t="s">
        <v>137</v>
      </c>
      <c r="E762" s="149" t="s">
        <v>1</v>
      </c>
      <c r="F762" s="150" t="s">
        <v>512</v>
      </c>
      <c r="H762" s="149" t="s">
        <v>1</v>
      </c>
      <c r="I762" s="151"/>
      <c r="L762" s="148"/>
      <c r="M762" s="152"/>
      <c r="T762" s="153"/>
      <c r="AT762" s="149" t="s">
        <v>137</v>
      </c>
      <c r="AU762" s="149" t="s">
        <v>90</v>
      </c>
      <c r="AV762" s="12" t="s">
        <v>88</v>
      </c>
      <c r="AW762" s="12" t="s">
        <v>36</v>
      </c>
      <c r="AX762" s="12" t="s">
        <v>80</v>
      </c>
      <c r="AY762" s="149" t="s">
        <v>127</v>
      </c>
    </row>
    <row r="763" spans="2:65" s="12" customFormat="1" ht="11.25">
      <c r="B763" s="148"/>
      <c r="D763" s="144" t="s">
        <v>137</v>
      </c>
      <c r="E763" s="149" t="s">
        <v>1</v>
      </c>
      <c r="F763" s="150" t="s">
        <v>245</v>
      </c>
      <c r="H763" s="149" t="s">
        <v>1</v>
      </c>
      <c r="I763" s="151"/>
      <c r="L763" s="148"/>
      <c r="M763" s="152"/>
      <c r="T763" s="153"/>
      <c r="AT763" s="149" t="s">
        <v>137</v>
      </c>
      <c r="AU763" s="149" t="s">
        <v>90</v>
      </c>
      <c r="AV763" s="12" t="s">
        <v>88</v>
      </c>
      <c r="AW763" s="12" t="s">
        <v>36</v>
      </c>
      <c r="AX763" s="12" t="s">
        <v>80</v>
      </c>
      <c r="AY763" s="149" t="s">
        <v>127</v>
      </c>
    </row>
    <row r="764" spans="2:65" s="13" customFormat="1" ht="11.25">
      <c r="B764" s="154"/>
      <c r="D764" s="144" t="s">
        <v>137</v>
      </c>
      <c r="E764" s="155" t="s">
        <v>1</v>
      </c>
      <c r="F764" s="156" t="s">
        <v>134</v>
      </c>
      <c r="H764" s="157">
        <v>4</v>
      </c>
      <c r="I764" s="158"/>
      <c r="L764" s="154"/>
      <c r="M764" s="159"/>
      <c r="T764" s="160"/>
      <c r="AT764" s="155" t="s">
        <v>137</v>
      </c>
      <c r="AU764" s="155" t="s">
        <v>90</v>
      </c>
      <c r="AV764" s="13" t="s">
        <v>90</v>
      </c>
      <c r="AW764" s="13" t="s">
        <v>36</v>
      </c>
      <c r="AX764" s="13" t="s">
        <v>88</v>
      </c>
      <c r="AY764" s="155" t="s">
        <v>127</v>
      </c>
    </row>
    <row r="765" spans="2:65" s="1" customFormat="1" ht="21.75" customHeight="1">
      <c r="B765" s="31"/>
      <c r="C765" s="131" t="s">
        <v>723</v>
      </c>
      <c r="D765" s="131" t="s">
        <v>129</v>
      </c>
      <c r="E765" s="132" t="s">
        <v>724</v>
      </c>
      <c r="F765" s="133" t="s">
        <v>725</v>
      </c>
      <c r="G765" s="134" t="s">
        <v>201</v>
      </c>
      <c r="H765" s="135">
        <v>530</v>
      </c>
      <c r="I765" s="136"/>
      <c r="J765" s="137">
        <f>ROUND(I765*H765,2)</f>
        <v>0</v>
      </c>
      <c r="K765" s="133" t="s">
        <v>143</v>
      </c>
      <c r="L765" s="31"/>
      <c r="M765" s="138" t="s">
        <v>1</v>
      </c>
      <c r="N765" s="139" t="s">
        <v>45</v>
      </c>
      <c r="P765" s="140">
        <f>O765*H765</f>
        <v>0</v>
      </c>
      <c r="Q765" s="140">
        <v>0</v>
      </c>
      <c r="R765" s="140">
        <f>Q765*H765</f>
        <v>0</v>
      </c>
      <c r="S765" s="140">
        <v>0</v>
      </c>
      <c r="T765" s="141">
        <f>S765*H765</f>
        <v>0</v>
      </c>
      <c r="AR765" s="142" t="s">
        <v>134</v>
      </c>
      <c r="AT765" s="142" t="s">
        <v>129</v>
      </c>
      <c r="AU765" s="142" t="s">
        <v>90</v>
      </c>
      <c r="AY765" s="16" t="s">
        <v>127</v>
      </c>
      <c r="BE765" s="143">
        <f>IF(N765="základní",J765,0)</f>
        <v>0</v>
      </c>
      <c r="BF765" s="143">
        <f>IF(N765="snížená",J765,0)</f>
        <v>0</v>
      </c>
      <c r="BG765" s="143">
        <f>IF(N765="zákl. přenesená",J765,0)</f>
        <v>0</v>
      </c>
      <c r="BH765" s="143">
        <f>IF(N765="sníž. přenesená",J765,0)</f>
        <v>0</v>
      </c>
      <c r="BI765" s="143">
        <f>IF(N765="nulová",J765,0)</f>
        <v>0</v>
      </c>
      <c r="BJ765" s="16" t="s">
        <v>88</v>
      </c>
      <c r="BK765" s="143">
        <f>ROUND(I765*H765,2)</f>
        <v>0</v>
      </c>
      <c r="BL765" s="16" t="s">
        <v>134</v>
      </c>
      <c r="BM765" s="142" t="s">
        <v>726</v>
      </c>
    </row>
    <row r="766" spans="2:65" s="1" customFormat="1" ht="11.25">
      <c r="B766" s="31"/>
      <c r="D766" s="144" t="s">
        <v>136</v>
      </c>
      <c r="F766" s="145" t="s">
        <v>727</v>
      </c>
      <c r="I766" s="146"/>
      <c r="L766" s="31"/>
      <c r="M766" s="147"/>
      <c r="T766" s="55"/>
      <c r="AT766" s="16" t="s">
        <v>136</v>
      </c>
      <c r="AU766" s="16" t="s">
        <v>90</v>
      </c>
    </row>
    <row r="767" spans="2:65" s="1" customFormat="1" ht="11.25">
      <c r="B767" s="31"/>
      <c r="D767" s="161" t="s">
        <v>146</v>
      </c>
      <c r="F767" s="162" t="s">
        <v>728</v>
      </c>
      <c r="I767" s="146"/>
      <c r="L767" s="31"/>
      <c r="M767" s="147"/>
      <c r="T767" s="55"/>
      <c r="AT767" s="16" t="s">
        <v>146</v>
      </c>
      <c r="AU767" s="16" t="s">
        <v>90</v>
      </c>
    </row>
    <row r="768" spans="2:65" s="12" customFormat="1" ht="11.25">
      <c r="B768" s="148"/>
      <c r="D768" s="144" t="s">
        <v>137</v>
      </c>
      <c r="E768" s="149" t="s">
        <v>1</v>
      </c>
      <c r="F768" s="150" t="s">
        <v>729</v>
      </c>
      <c r="H768" s="149" t="s">
        <v>1</v>
      </c>
      <c r="I768" s="151"/>
      <c r="L768" s="148"/>
      <c r="M768" s="152"/>
      <c r="T768" s="153"/>
      <c r="AT768" s="149" t="s">
        <v>137</v>
      </c>
      <c r="AU768" s="149" t="s">
        <v>90</v>
      </c>
      <c r="AV768" s="12" t="s">
        <v>88</v>
      </c>
      <c r="AW768" s="12" t="s">
        <v>36</v>
      </c>
      <c r="AX768" s="12" t="s">
        <v>80</v>
      </c>
      <c r="AY768" s="149" t="s">
        <v>127</v>
      </c>
    </row>
    <row r="769" spans="2:65" s="12" customFormat="1" ht="11.25">
      <c r="B769" s="148"/>
      <c r="D769" s="144" t="s">
        <v>137</v>
      </c>
      <c r="E769" s="149" t="s">
        <v>1</v>
      </c>
      <c r="F769" s="150" t="s">
        <v>245</v>
      </c>
      <c r="H769" s="149" t="s">
        <v>1</v>
      </c>
      <c r="I769" s="151"/>
      <c r="L769" s="148"/>
      <c r="M769" s="152"/>
      <c r="T769" s="153"/>
      <c r="AT769" s="149" t="s">
        <v>137</v>
      </c>
      <c r="AU769" s="149" t="s">
        <v>90</v>
      </c>
      <c r="AV769" s="12" t="s">
        <v>88</v>
      </c>
      <c r="AW769" s="12" t="s">
        <v>36</v>
      </c>
      <c r="AX769" s="12" t="s">
        <v>80</v>
      </c>
      <c r="AY769" s="149" t="s">
        <v>127</v>
      </c>
    </row>
    <row r="770" spans="2:65" s="13" customFormat="1" ht="11.25">
      <c r="B770" s="154"/>
      <c r="D770" s="144" t="s">
        <v>137</v>
      </c>
      <c r="E770" s="155" t="s">
        <v>1</v>
      </c>
      <c r="F770" s="156" t="s">
        <v>730</v>
      </c>
      <c r="H770" s="157">
        <v>300</v>
      </c>
      <c r="I770" s="158"/>
      <c r="L770" s="154"/>
      <c r="M770" s="159"/>
      <c r="T770" s="160"/>
      <c r="AT770" s="155" t="s">
        <v>137</v>
      </c>
      <c r="AU770" s="155" t="s">
        <v>90</v>
      </c>
      <c r="AV770" s="13" t="s">
        <v>90</v>
      </c>
      <c r="AW770" s="13" t="s">
        <v>36</v>
      </c>
      <c r="AX770" s="13" t="s">
        <v>80</v>
      </c>
      <c r="AY770" s="155" t="s">
        <v>127</v>
      </c>
    </row>
    <row r="771" spans="2:65" s="12" customFormat="1" ht="11.25">
      <c r="B771" s="148"/>
      <c r="D771" s="144" t="s">
        <v>137</v>
      </c>
      <c r="E771" s="149" t="s">
        <v>1</v>
      </c>
      <c r="F771" s="150" t="s">
        <v>151</v>
      </c>
      <c r="H771" s="149" t="s">
        <v>1</v>
      </c>
      <c r="I771" s="151"/>
      <c r="L771" s="148"/>
      <c r="M771" s="152"/>
      <c r="T771" s="153"/>
      <c r="AT771" s="149" t="s">
        <v>137</v>
      </c>
      <c r="AU771" s="149" t="s">
        <v>90</v>
      </c>
      <c r="AV771" s="12" t="s">
        <v>88</v>
      </c>
      <c r="AW771" s="12" t="s">
        <v>36</v>
      </c>
      <c r="AX771" s="12" t="s">
        <v>80</v>
      </c>
      <c r="AY771" s="149" t="s">
        <v>127</v>
      </c>
    </row>
    <row r="772" spans="2:65" s="13" customFormat="1" ht="11.25">
      <c r="B772" s="154"/>
      <c r="D772" s="144" t="s">
        <v>137</v>
      </c>
      <c r="E772" s="155" t="s">
        <v>1</v>
      </c>
      <c r="F772" s="156" t="s">
        <v>731</v>
      </c>
      <c r="H772" s="157">
        <v>230</v>
      </c>
      <c r="I772" s="158"/>
      <c r="L772" s="154"/>
      <c r="M772" s="159"/>
      <c r="T772" s="160"/>
      <c r="AT772" s="155" t="s">
        <v>137</v>
      </c>
      <c r="AU772" s="155" t="s">
        <v>90</v>
      </c>
      <c r="AV772" s="13" t="s">
        <v>90</v>
      </c>
      <c r="AW772" s="13" t="s">
        <v>36</v>
      </c>
      <c r="AX772" s="13" t="s">
        <v>80</v>
      </c>
      <c r="AY772" s="155" t="s">
        <v>127</v>
      </c>
    </row>
    <row r="773" spans="2:65" s="14" customFormat="1" ht="11.25">
      <c r="B773" s="163"/>
      <c r="D773" s="144" t="s">
        <v>137</v>
      </c>
      <c r="E773" s="164" t="s">
        <v>1</v>
      </c>
      <c r="F773" s="165" t="s">
        <v>153</v>
      </c>
      <c r="H773" s="166">
        <v>530</v>
      </c>
      <c r="I773" s="167"/>
      <c r="L773" s="163"/>
      <c r="M773" s="168"/>
      <c r="T773" s="169"/>
      <c r="AT773" s="164" t="s">
        <v>137</v>
      </c>
      <c r="AU773" s="164" t="s">
        <v>90</v>
      </c>
      <c r="AV773" s="14" t="s">
        <v>134</v>
      </c>
      <c r="AW773" s="14" t="s">
        <v>36</v>
      </c>
      <c r="AX773" s="14" t="s">
        <v>88</v>
      </c>
      <c r="AY773" s="164" t="s">
        <v>127</v>
      </c>
    </row>
    <row r="774" spans="2:65" s="1" customFormat="1" ht="24.2" customHeight="1">
      <c r="B774" s="31"/>
      <c r="C774" s="131" t="s">
        <v>732</v>
      </c>
      <c r="D774" s="131" t="s">
        <v>129</v>
      </c>
      <c r="E774" s="132" t="s">
        <v>733</v>
      </c>
      <c r="F774" s="133" t="s">
        <v>734</v>
      </c>
      <c r="G774" s="134" t="s">
        <v>201</v>
      </c>
      <c r="H774" s="135">
        <v>530</v>
      </c>
      <c r="I774" s="136"/>
      <c r="J774" s="137">
        <f>ROUND(I774*H774,2)</f>
        <v>0</v>
      </c>
      <c r="K774" s="133" t="s">
        <v>143</v>
      </c>
      <c r="L774" s="31"/>
      <c r="M774" s="138" t="s">
        <v>1</v>
      </c>
      <c r="N774" s="139" t="s">
        <v>45</v>
      </c>
      <c r="P774" s="140">
        <f>O774*H774</f>
        <v>0</v>
      </c>
      <c r="Q774" s="140">
        <v>0</v>
      </c>
      <c r="R774" s="140">
        <f>Q774*H774</f>
        <v>0</v>
      </c>
      <c r="S774" s="140">
        <v>0</v>
      </c>
      <c r="T774" s="141">
        <f>S774*H774</f>
        <v>0</v>
      </c>
      <c r="AR774" s="142" t="s">
        <v>134</v>
      </c>
      <c r="AT774" s="142" t="s">
        <v>129</v>
      </c>
      <c r="AU774" s="142" t="s">
        <v>90</v>
      </c>
      <c r="AY774" s="16" t="s">
        <v>127</v>
      </c>
      <c r="BE774" s="143">
        <f>IF(N774="základní",J774,0)</f>
        <v>0</v>
      </c>
      <c r="BF774" s="143">
        <f>IF(N774="snížená",J774,0)</f>
        <v>0</v>
      </c>
      <c r="BG774" s="143">
        <f>IF(N774="zákl. přenesená",J774,0)</f>
        <v>0</v>
      </c>
      <c r="BH774" s="143">
        <f>IF(N774="sníž. přenesená",J774,0)</f>
        <v>0</v>
      </c>
      <c r="BI774" s="143">
        <f>IF(N774="nulová",J774,0)</f>
        <v>0</v>
      </c>
      <c r="BJ774" s="16" t="s">
        <v>88</v>
      </c>
      <c r="BK774" s="143">
        <f>ROUND(I774*H774,2)</f>
        <v>0</v>
      </c>
      <c r="BL774" s="16" t="s">
        <v>134</v>
      </c>
      <c r="BM774" s="142" t="s">
        <v>735</v>
      </c>
    </row>
    <row r="775" spans="2:65" s="1" customFormat="1" ht="11.25">
      <c r="B775" s="31"/>
      <c r="D775" s="144" t="s">
        <v>136</v>
      </c>
      <c r="F775" s="145" t="s">
        <v>734</v>
      </c>
      <c r="I775" s="146"/>
      <c r="L775" s="31"/>
      <c r="M775" s="147"/>
      <c r="T775" s="55"/>
      <c r="AT775" s="16" t="s">
        <v>136</v>
      </c>
      <c r="AU775" s="16" t="s">
        <v>90</v>
      </c>
    </row>
    <row r="776" spans="2:65" s="1" customFormat="1" ht="11.25">
      <c r="B776" s="31"/>
      <c r="D776" s="161" t="s">
        <v>146</v>
      </c>
      <c r="F776" s="162" t="s">
        <v>736</v>
      </c>
      <c r="I776" s="146"/>
      <c r="L776" s="31"/>
      <c r="M776" s="147"/>
      <c r="T776" s="55"/>
      <c r="AT776" s="16" t="s">
        <v>146</v>
      </c>
      <c r="AU776" s="16" t="s">
        <v>90</v>
      </c>
    </row>
    <row r="777" spans="2:65" s="12" customFormat="1" ht="11.25">
      <c r="B777" s="148"/>
      <c r="D777" s="144" t="s">
        <v>137</v>
      </c>
      <c r="E777" s="149" t="s">
        <v>1</v>
      </c>
      <c r="F777" s="150" t="s">
        <v>729</v>
      </c>
      <c r="H777" s="149" t="s">
        <v>1</v>
      </c>
      <c r="I777" s="151"/>
      <c r="L777" s="148"/>
      <c r="M777" s="152"/>
      <c r="T777" s="153"/>
      <c r="AT777" s="149" t="s">
        <v>137</v>
      </c>
      <c r="AU777" s="149" t="s">
        <v>90</v>
      </c>
      <c r="AV777" s="12" t="s">
        <v>88</v>
      </c>
      <c r="AW777" s="12" t="s">
        <v>36</v>
      </c>
      <c r="AX777" s="12" t="s">
        <v>80</v>
      </c>
      <c r="AY777" s="149" t="s">
        <v>127</v>
      </c>
    </row>
    <row r="778" spans="2:65" s="12" customFormat="1" ht="11.25">
      <c r="B778" s="148"/>
      <c r="D778" s="144" t="s">
        <v>137</v>
      </c>
      <c r="E778" s="149" t="s">
        <v>1</v>
      </c>
      <c r="F778" s="150" t="s">
        <v>245</v>
      </c>
      <c r="H778" s="149" t="s">
        <v>1</v>
      </c>
      <c r="I778" s="151"/>
      <c r="L778" s="148"/>
      <c r="M778" s="152"/>
      <c r="T778" s="153"/>
      <c r="AT778" s="149" t="s">
        <v>137</v>
      </c>
      <c r="AU778" s="149" t="s">
        <v>90</v>
      </c>
      <c r="AV778" s="12" t="s">
        <v>88</v>
      </c>
      <c r="AW778" s="12" t="s">
        <v>36</v>
      </c>
      <c r="AX778" s="12" t="s">
        <v>80</v>
      </c>
      <c r="AY778" s="149" t="s">
        <v>127</v>
      </c>
    </row>
    <row r="779" spans="2:65" s="13" customFormat="1" ht="11.25">
      <c r="B779" s="154"/>
      <c r="D779" s="144" t="s">
        <v>137</v>
      </c>
      <c r="E779" s="155" t="s">
        <v>1</v>
      </c>
      <c r="F779" s="156" t="s">
        <v>730</v>
      </c>
      <c r="H779" s="157">
        <v>300</v>
      </c>
      <c r="I779" s="158"/>
      <c r="L779" s="154"/>
      <c r="M779" s="159"/>
      <c r="T779" s="160"/>
      <c r="AT779" s="155" t="s">
        <v>137</v>
      </c>
      <c r="AU779" s="155" t="s">
        <v>90</v>
      </c>
      <c r="AV779" s="13" t="s">
        <v>90</v>
      </c>
      <c r="AW779" s="13" t="s">
        <v>36</v>
      </c>
      <c r="AX779" s="13" t="s">
        <v>80</v>
      </c>
      <c r="AY779" s="155" t="s">
        <v>127</v>
      </c>
    </row>
    <row r="780" spans="2:65" s="12" customFormat="1" ht="11.25">
      <c r="B780" s="148"/>
      <c r="D780" s="144" t="s">
        <v>137</v>
      </c>
      <c r="E780" s="149" t="s">
        <v>1</v>
      </c>
      <c r="F780" s="150" t="s">
        <v>151</v>
      </c>
      <c r="H780" s="149" t="s">
        <v>1</v>
      </c>
      <c r="I780" s="151"/>
      <c r="L780" s="148"/>
      <c r="M780" s="152"/>
      <c r="T780" s="153"/>
      <c r="AT780" s="149" t="s">
        <v>137</v>
      </c>
      <c r="AU780" s="149" t="s">
        <v>90</v>
      </c>
      <c r="AV780" s="12" t="s">
        <v>88</v>
      </c>
      <c r="AW780" s="12" t="s">
        <v>36</v>
      </c>
      <c r="AX780" s="12" t="s">
        <v>80</v>
      </c>
      <c r="AY780" s="149" t="s">
        <v>127</v>
      </c>
    </row>
    <row r="781" spans="2:65" s="13" customFormat="1" ht="11.25">
      <c r="B781" s="154"/>
      <c r="D781" s="144" t="s">
        <v>137</v>
      </c>
      <c r="E781" s="155" t="s">
        <v>1</v>
      </c>
      <c r="F781" s="156" t="s">
        <v>731</v>
      </c>
      <c r="H781" s="157">
        <v>230</v>
      </c>
      <c r="I781" s="158"/>
      <c r="L781" s="154"/>
      <c r="M781" s="159"/>
      <c r="T781" s="160"/>
      <c r="AT781" s="155" t="s">
        <v>137</v>
      </c>
      <c r="AU781" s="155" t="s">
        <v>90</v>
      </c>
      <c r="AV781" s="13" t="s">
        <v>90</v>
      </c>
      <c r="AW781" s="13" t="s">
        <v>36</v>
      </c>
      <c r="AX781" s="13" t="s">
        <v>80</v>
      </c>
      <c r="AY781" s="155" t="s">
        <v>127</v>
      </c>
    </row>
    <row r="782" spans="2:65" s="14" customFormat="1" ht="11.25">
      <c r="B782" s="163"/>
      <c r="D782" s="144" t="s">
        <v>137</v>
      </c>
      <c r="E782" s="164" t="s">
        <v>1</v>
      </c>
      <c r="F782" s="165" t="s">
        <v>153</v>
      </c>
      <c r="H782" s="166">
        <v>530</v>
      </c>
      <c r="I782" s="167"/>
      <c r="L782" s="163"/>
      <c r="M782" s="168"/>
      <c r="T782" s="169"/>
      <c r="AT782" s="164" t="s">
        <v>137</v>
      </c>
      <c r="AU782" s="164" t="s">
        <v>90</v>
      </c>
      <c r="AV782" s="14" t="s">
        <v>134</v>
      </c>
      <c r="AW782" s="14" t="s">
        <v>36</v>
      </c>
      <c r="AX782" s="14" t="s">
        <v>88</v>
      </c>
      <c r="AY782" s="164" t="s">
        <v>127</v>
      </c>
    </row>
    <row r="783" spans="2:65" s="1" customFormat="1" ht="24.2" customHeight="1">
      <c r="B783" s="31"/>
      <c r="C783" s="131" t="s">
        <v>737</v>
      </c>
      <c r="D783" s="131" t="s">
        <v>129</v>
      </c>
      <c r="E783" s="132" t="s">
        <v>738</v>
      </c>
      <c r="F783" s="133" t="s">
        <v>739</v>
      </c>
      <c r="G783" s="134" t="s">
        <v>258</v>
      </c>
      <c r="H783" s="135">
        <v>25</v>
      </c>
      <c r="I783" s="136"/>
      <c r="J783" s="137">
        <f>ROUND(I783*H783,2)</f>
        <v>0</v>
      </c>
      <c r="K783" s="133" t="s">
        <v>143</v>
      </c>
      <c r="L783" s="31"/>
      <c r="M783" s="138" t="s">
        <v>1</v>
      </c>
      <c r="N783" s="139" t="s">
        <v>45</v>
      </c>
      <c r="P783" s="140">
        <f>O783*H783</f>
        <v>0</v>
      </c>
      <c r="Q783" s="140">
        <v>0.45937</v>
      </c>
      <c r="R783" s="140">
        <f>Q783*H783</f>
        <v>11.484249999999999</v>
      </c>
      <c r="S783" s="140">
        <v>0</v>
      </c>
      <c r="T783" s="141">
        <f>S783*H783</f>
        <v>0</v>
      </c>
      <c r="AR783" s="142" t="s">
        <v>134</v>
      </c>
      <c r="AT783" s="142" t="s">
        <v>129</v>
      </c>
      <c r="AU783" s="142" t="s">
        <v>90</v>
      </c>
      <c r="AY783" s="16" t="s">
        <v>127</v>
      </c>
      <c r="BE783" s="143">
        <f>IF(N783="základní",J783,0)</f>
        <v>0</v>
      </c>
      <c r="BF783" s="143">
        <f>IF(N783="snížená",J783,0)</f>
        <v>0</v>
      </c>
      <c r="BG783" s="143">
        <f>IF(N783="zákl. přenesená",J783,0)</f>
        <v>0</v>
      </c>
      <c r="BH783" s="143">
        <f>IF(N783="sníž. přenesená",J783,0)</f>
        <v>0</v>
      </c>
      <c r="BI783" s="143">
        <f>IF(N783="nulová",J783,0)</f>
        <v>0</v>
      </c>
      <c r="BJ783" s="16" t="s">
        <v>88</v>
      </c>
      <c r="BK783" s="143">
        <f>ROUND(I783*H783,2)</f>
        <v>0</v>
      </c>
      <c r="BL783" s="16" t="s">
        <v>134</v>
      </c>
      <c r="BM783" s="142" t="s">
        <v>740</v>
      </c>
    </row>
    <row r="784" spans="2:65" s="1" customFormat="1" ht="19.5">
      <c r="B784" s="31"/>
      <c r="D784" s="144" t="s">
        <v>136</v>
      </c>
      <c r="F784" s="145" t="s">
        <v>741</v>
      </c>
      <c r="I784" s="146"/>
      <c r="L784" s="31"/>
      <c r="M784" s="147"/>
      <c r="T784" s="55"/>
      <c r="AT784" s="16" t="s">
        <v>136</v>
      </c>
      <c r="AU784" s="16" t="s">
        <v>90</v>
      </c>
    </row>
    <row r="785" spans="2:65" s="1" customFormat="1" ht="11.25">
      <c r="B785" s="31"/>
      <c r="D785" s="161" t="s">
        <v>146</v>
      </c>
      <c r="F785" s="162" t="s">
        <v>742</v>
      </c>
      <c r="I785" s="146"/>
      <c r="L785" s="31"/>
      <c r="M785" s="147"/>
      <c r="T785" s="55"/>
      <c r="AT785" s="16" t="s">
        <v>146</v>
      </c>
      <c r="AU785" s="16" t="s">
        <v>90</v>
      </c>
    </row>
    <row r="786" spans="2:65" s="12" customFormat="1" ht="11.25">
      <c r="B786" s="148"/>
      <c r="D786" s="144" t="s">
        <v>137</v>
      </c>
      <c r="E786" s="149" t="s">
        <v>1</v>
      </c>
      <c r="F786" s="150" t="s">
        <v>743</v>
      </c>
      <c r="H786" s="149" t="s">
        <v>1</v>
      </c>
      <c r="I786" s="151"/>
      <c r="L786" s="148"/>
      <c r="M786" s="152"/>
      <c r="T786" s="153"/>
      <c r="AT786" s="149" t="s">
        <v>137</v>
      </c>
      <c r="AU786" s="149" t="s">
        <v>90</v>
      </c>
      <c r="AV786" s="12" t="s">
        <v>88</v>
      </c>
      <c r="AW786" s="12" t="s">
        <v>36</v>
      </c>
      <c r="AX786" s="12" t="s">
        <v>80</v>
      </c>
      <c r="AY786" s="149" t="s">
        <v>127</v>
      </c>
    </row>
    <row r="787" spans="2:65" s="12" customFormat="1" ht="11.25">
      <c r="B787" s="148"/>
      <c r="D787" s="144" t="s">
        <v>137</v>
      </c>
      <c r="E787" s="149" t="s">
        <v>1</v>
      </c>
      <c r="F787" s="150" t="s">
        <v>245</v>
      </c>
      <c r="H787" s="149" t="s">
        <v>1</v>
      </c>
      <c r="I787" s="151"/>
      <c r="L787" s="148"/>
      <c r="M787" s="152"/>
      <c r="T787" s="153"/>
      <c r="AT787" s="149" t="s">
        <v>137</v>
      </c>
      <c r="AU787" s="149" t="s">
        <v>90</v>
      </c>
      <c r="AV787" s="12" t="s">
        <v>88</v>
      </c>
      <c r="AW787" s="12" t="s">
        <v>36</v>
      </c>
      <c r="AX787" s="12" t="s">
        <v>80</v>
      </c>
      <c r="AY787" s="149" t="s">
        <v>127</v>
      </c>
    </row>
    <row r="788" spans="2:65" s="13" customFormat="1" ht="11.25">
      <c r="B788" s="154"/>
      <c r="D788" s="144" t="s">
        <v>137</v>
      </c>
      <c r="E788" s="155" t="s">
        <v>1</v>
      </c>
      <c r="F788" s="156" t="s">
        <v>90</v>
      </c>
      <c r="H788" s="157">
        <v>2</v>
      </c>
      <c r="I788" s="158"/>
      <c r="L788" s="154"/>
      <c r="M788" s="159"/>
      <c r="T788" s="160"/>
      <c r="AT788" s="155" t="s">
        <v>137</v>
      </c>
      <c r="AU788" s="155" t="s">
        <v>90</v>
      </c>
      <c r="AV788" s="13" t="s">
        <v>90</v>
      </c>
      <c r="AW788" s="13" t="s">
        <v>36</v>
      </c>
      <c r="AX788" s="13" t="s">
        <v>80</v>
      </c>
      <c r="AY788" s="155" t="s">
        <v>127</v>
      </c>
    </row>
    <row r="789" spans="2:65" s="12" customFormat="1" ht="11.25">
      <c r="B789" s="148"/>
      <c r="D789" s="144" t="s">
        <v>137</v>
      </c>
      <c r="E789" s="149" t="s">
        <v>1</v>
      </c>
      <c r="F789" s="150" t="s">
        <v>151</v>
      </c>
      <c r="H789" s="149" t="s">
        <v>1</v>
      </c>
      <c r="I789" s="151"/>
      <c r="L789" s="148"/>
      <c r="M789" s="152"/>
      <c r="T789" s="153"/>
      <c r="AT789" s="149" t="s">
        <v>137</v>
      </c>
      <c r="AU789" s="149" t="s">
        <v>90</v>
      </c>
      <c r="AV789" s="12" t="s">
        <v>88</v>
      </c>
      <c r="AW789" s="12" t="s">
        <v>36</v>
      </c>
      <c r="AX789" s="12" t="s">
        <v>80</v>
      </c>
      <c r="AY789" s="149" t="s">
        <v>127</v>
      </c>
    </row>
    <row r="790" spans="2:65" s="13" customFormat="1" ht="11.25">
      <c r="B790" s="154"/>
      <c r="D790" s="144" t="s">
        <v>137</v>
      </c>
      <c r="E790" s="155" t="s">
        <v>1</v>
      </c>
      <c r="F790" s="156" t="s">
        <v>301</v>
      </c>
      <c r="H790" s="157">
        <v>23</v>
      </c>
      <c r="I790" s="158"/>
      <c r="L790" s="154"/>
      <c r="M790" s="159"/>
      <c r="T790" s="160"/>
      <c r="AT790" s="155" t="s">
        <v>137</v>
      </c>
      <c r="AU790" s="155" t="s">
        <v>90</v>
      </c>
      <c r="AV790" s="13" t="s">
        <v>90</v>
      </c>
      <c r="AW790" s="13" t="s">
        <v>36</v>
      </c>
      <c r="AX790" s="13" t="s">
        <v>80</v>
      </c>
      <c r="AY790" s="155" t="s">
        <v>127</v>
      </c>
    </row>
    <row r="791" spans="2:65" s="14" customFormat="1" ht="11.25">
      <c r="B791" s="163"/>
      <c r="D791" s="144" t="s">
        <v>137</v>
      </c>
      <c r="E791" s="164" t="s">
        <v>1</v>
      </c>
      <c r="F791" s="165" t="s">
        <v>153</v>
      </c>
      <c r="H791" s="166">
        <v>25</v>
      </c>
      <c r="I791" s="167"/>
      <c r="L791" s="163"/>
      <c r="M791" s="168"/>
      <c r="T791" s="169"/>
      <c r="AT791" s="164" t="s">
        <v>137</v>
      </c>
      <c r="AU791" s="164" t="s">
        <v>90</v>
      </c>
      <c r="AV791" s="14" t="s">
        <v>134</v>
      </c>
      <c r="AW791" s="14" t="s">
        <v>36</v>
      </c>
      <c r="AX791" s="14" t="s">
        <v>88</v>
      </c>
      <c r="AY791" s="164" t="s">
        <v>127</v>
      </c>
    </row>
    <row r="792" spans="2:65" s="1" customFormat="1" ht="16.5" customHeight="1">
      <c r="B792" s="31"/>
      <c r="C792" s="131" t="s">
        <v>744</v>
      </c>
      <c r="D792" s="131" t="s">
        <v>129</v>
      </c>
      <c r="E792" s="132" t="s">
        <v>745</v>
      </c>
      <c r="F792" s="133" t="s">
        <v>746</v>
      </c>
      <c r="G792" s="134" t="s">
        <v>258</v>
      </c>
      <c r="H792" s="135">
        <v>23</v>
      </c>
      <c r="I792" s="136"/>
      <c r="J792" s="137">
        <f>ROUND(I792*H792,2)</f>
        <v>0</v>
      </c>
      <c r="K792" s="133" t="s">
        <v>143</v>
      </c>
      <c r="L792" s="31"/>
      <c r="M792" s="138" t="s">
        <v>1</v>
      </c>
      <c r="N792" s="139" t="s">
        <v>45</v>
      </c>
      <c r="P792" s="140">
        <f>O792*H792</f>
        <v>0</v>
      </c>
      <c r="Q792" s="140">
        <v>0.04</v>
      </c>
      <c r="R792" s="140">
        <f>Q792*H792</f>
        <v>0.92</v>
      </c>
      <c r="S792" s="140">
        <v>0</v>
      </c>
      <c r="T792" s="141">
        <f>S792*H792</f>
        <v>0</v>
      </c>
      <c r="AR792" s="142" t="s">
        <v>134</v>
      </c>
      <c r="AT792" s="142" t="s">
        <v>129</v>
      </c>
      <c r="AU792" s="142" t="s">
        <v>90</v>
      </c>
      <c r="AY792" s="16" t="s">
        <v>127</v>
      </c>
      <c r="BE792" s="143">
        <f>IF(N792="základní",J792,0)</f>
        <v>0</v>
      </c>
      <c r="BF792" s="143">
        <f>IF(N792="snížená",J792,0)</f>
        <v>0</v>
      </c>
      <c r="BG792" s="143">
        <f>IF(N792="zákl. přenesená",J792,0)</f>
        <v>0</v>
      </c>
      <c r="BH792" s="143">
        <f>IF(N792="sníž. přenesená",J792,0)</f>
        <v>0</v>
      </c>
      <c r="BI792" s="143">
        <f>IF(N792="nulová",J792,0)</f>
        <v>0</v>
      </c>
      <c r="BJ792" s="16" t="s">
        <v>88</v>
      </c>
      <c r="BK792" s="143">
        <f>ROUND(I792*H792,2)</f>
        <v>0</v>
      </c>
      <c r="BL792" s="16" t="s">
        <v>134</v>
      </c>
      <c r="BM792" s="142" t="s">
        <v>747</v>
      </c>
    </row>
    <row r="793" spans="2:65" s="1" customFormat="1" ht="11.25">
      <c r="B793" s="31"/>
      <c r="D793" s="144" t="s">
        <v>136</v>
      </c>
      <c r="F793" s="145" t="s">
        <v>748</v>
      </c>
      <c r="I793" s="146"/>
      <c r="L793" s="31"/>
      <c r="M793" s="147"/>
      <c r="T793" s="55"/>
      <c r="AT793" s="16" t="s">
        <v>136</v>
      </c>
      <c r="AU793" s="16" t="s">
        <v>90</v>
      </c>
    </row>
    <row r="794" spans="2:65" s="1" customFormat="1" ht="11.25">
      <c r="B794" s="31"/>
      <c r="D794" s="161" t="s">
        <v>146</v>
      </c>
      <c r="F794" s="162" t="s">
        <v>749</v>
      </c>
      <c r="I794" s="146"/>
      <c r="L794" s="31"/>
      <c r="M794" s="147"/>
      <c r="T794" s="55"/>
      <c r="AT794" s="16" t="s">
        <v>146</v>
      </c>
      <c r="AU794" s="16" t="s">
        <v>90</v>
      </c>
    </row>
    <row r="795" spans="2:65" s="12" customFormat="1" ht="11.25">
      <c r="B795" s="148"/>
      <c r="D795" s="144" t="s">
        <v>137</v>
      </c>
      <c r="E795" s="149" t="s">
        <v>1</v>
      </c>
      <c r="F795" s="150" t="s">
        <v>750</v>
      </c>
      <c r="H795" s="149" t="s">
        <v>1</v>
      </c>
      <c r="I795" s="151"/>
      <c r="L795" s="148"/>
      <c r="M795" s="152"/>
      <c r="T795" s="153"/>
      <c r="AT795" s="149" t="s">
        <v>137</v>
      </c>
      <c r="AU795" s="149" t="s">
        <v>90</v>
      </c>
      <c r="AV795" s="12" t="s">
        <v>88</v>
      </c>
      <c r="AW795" s="12" t="s">
        <v>36</v>
      </c>
      <c r="AX795" s="12" t="s">
        <v>80</v>
      </c>
      <c r="AY795" s="149" t="s">
        <v>127</v>
      </c>
    </row>
    <row r="796" spans="2:65" s="12" customFormat="1" ht="11.25">
      <c r="B796" s="148"/>
      <c r="D796" s="144" t="s">
        <v>137</v>
      </c>
      <c r="E796" s="149" t="s">
        <v>1</v>
      </c>
      <c r="F796" s="150" t="s">
        <v>151</v>
      </c>
      <c r="H796" s="149" t="s">
        <v>1</v>
      </c>
      <c r="I796" s="151"/>
      <c r="L796" s="148"/>
      <c r="M796" s="152"/>
      <c r="T796" s="153"/>
      <c r="AT796" s="149" t="s">
        <v>137</v>
      </c>
      <c r="AU796" s="149" t="s">
        <v>90</v>
      </c>
      <c r="AV796" s="12" t="s">
        <v>88</v>
      </c>
      <c r="AW796" s="12" t="s">
        <v>36</v>
      </c>
      <c r="AX796" s="12" t="s">
        <v>80</v>
      </c>
      <c r="AY796" s="149" t="s">
        <v>127</v>
      </c>
    </row>
    <row r="797" spans="2:65" s="13" customFormat="1" ht="11.25">
      <c r="B797" s="154"/>
      <c r="D797" s="144" t="s">
        <v>137</v>
      </c>
      <c r="E797" s="155" t="s">
        <v>1</v>
      </c>
      <c r="F797" s="156" t="s">
        <v>301</v>
      </c>
      <c r="H797" s="157">
        <v>23</v>
      </c>
      <c r="I797" s="158"/>
      <c r="L797" s="154"/>
      <c r="M797" s="159"/>
      <c r="T797" s="160"/>
      <c r="AT797" s="155" t="s">
        <v>137</v>
      </c>
      <c r="AU797" s="155" t="s">
        <v>90</v>
      </c>
      <c r="AV797" s="13" t="s">
        <v>90</v>
      </c>
      <c r="AW797" s="13" t="s">
        <v>36</v>
      </c>
      <c r="AX797" s="13" t="s">
        <v>88</v>
      </c>
      <c r="AY797" s="155" t="s">
        <v>127</v>
      </c>
    </row>
    <row r="798" spans="2:65" s="1" customFormat="1" ht="16.5" customHeight="1">
      <c r="B798" s="31"/>
      <c r="C798" s="171" t="s">
        <v>751</v>
      </c>
      <c r="D798" s="171" t="s">
        <v>361</v>
      </c>
      <c r="E798" s="172" t="s">
        <v>752</v>
      </c>
      <c r="F798" s="173" t="s">
        <v>753</v>
      </c>
      <c r="G798" s="174" t="s">
        <v>258</v>
      </c>
      <c r="H798" s="175">
        <v>23</v>
      </c>
      <c r="I798" s="176"/>
      <c r="J798" s="177">
        <f>ROUND(I798*H798,2)</f>
        <v>0</v>
      </c>
      <c r="K798" s="173" t="s">
        <v>143</v>
      </c>
      <c r="L798" s="178"/>
      <c r="M798" s="179" t="s">
        <v>1</v>
      </c>
      <c r="N798" s="180" t="s">
        <v>45</v>
      </c>
      <c r="P798" s="140">
        <f>O798*H798</f>
        <v>0</v>
      </c>
      <c r="Q798" s="140">
        <v>7.3000000000000001E-3</v>
      </c>
      <c r="R798" s="140">
        <f>Q798*H798</f>
        <v>0.16789999999999999</v>
      </c>
      <c r="S798" s="140">
        <v>0</v>
      </c>
      <c r="T798" s="141">
        <f>S798*H798</f>
        <v>0</v>
      </c>
      <c r="AR798" s="142" t="s">
        <v>192</v>
      </c>
      <c r="AT798" s="142" t="s">
        <v>361</v>
      </c>
      <c r="AU798" s="142" t="s">
        <v>90</v>
      </c>
      <c r="AY798" s="16" t="s">
        <v>127</v>
      </c>
      <c r="BE798" s="143">
        <f>IF(N798="základní",J798,0)</f>
        <v>0</v>
      </c>
      <c r="BF798" s="143">
        <f>IF(N798="snížená",J798,0)</f>
        <v>0</v>
      </c>
      <c r="BG798" s="143">
        <f>IF(N798="zákl. přenesená",J798,0)</f>
        <v>0</v>
      </c>
      <c r="BH798" s="143">
        <f>IF(N798="sníž. přenesená",J798,0)</f>
        <v>0</v>
      </c>
      <c r="BI798" s="143">
        <f>IF(N798="nulová",J798,0)</f>
        <v>0</v>
      </c>
      <c r="BJ798" s="16" t="s">
        <v>88</v>
      </c>
      <c r="BK798" s="143">
        <f>ROUND(I798*H798,2)</f>
        <v>0</v>
      </c>
      <c r="BL798" s="16" t="s">
        <v>134</v>
      </c>
      <c r="BM798" s="142" t="s">
        <v>754</v>
      </c>
    </row>
    <row r="799" spans="2:65" s="1" customFormat="1" ht="11.25">
      <c r="B799" s="31"/>
      <c r="D799" s="144" t="s">
        <v>136</v>
      </c>
      <c r="F799" s="145" t="s">
        <v>753</v>
      </c>
      <c r="I799" s="146"/>
      <c r="L799" s="31"/>
      <c r="M799" s="147"/>
      <c r="T799" s="55"/>
      <c r="AT799" s="16" t="s">
        <v>136</v>
      </c>
      <c r="AU799" s="16" t="s">
        <v>90</v>
      </c>
    </row>
    <row r="800" spans="2:65" s="12" customFormat="1" ht="11.25">
      <c r="B800" s="148"/>
      <c r="D800" s="144" t="s">
        <v>137</v>
      </c>
      <c r="E800" s="149" t="s">
        <v>1</v>
      </c>
      <c r="F800" s="150" t="s">
        <v>750</v>
      </c>
      <c r="H800" s="149" t="s">
        <v>1</v>
      </c>
      <c r="I800" s="151"/>
      <c r="L800" s="148"/>
      <c r="M800" s="152"/>
      <c r="T800" s="153"/>
      <c r="AT800" s="149" t="s">
        <v>137</v>
      </c>
      <c r="AU800" s="149" t="s">
        <v>90</v>
      </c>
      <c r="AV800" s="12" t="s">
        <v>88</v>
      </c>
      <c r="AW800" s="12" t="s">
        <v>36</v>
      </c>
      <c r="AX800" s="12" t="s">
        <v>80</v>
      </c>
      <c r="AY800" s="149" t="s">
        <v>127</v>
      </c>
    </row>
    <row r="801" spans="2:65" s="12" customFormat="1" ht="11.25">
      <c r="B801" s="148"/>
      <c r="D801" s="144" t="s">
        <v>137</v>
      </c>
      <c r="E801" s="149" t="s">
        <v>1</v>
      </c>
      <c r="F801" s="150" t="s">
        <v>151</v>
      </c>
      <c r="H801" s="149" t="s">
        <v>1</v>
      </c>
      <c r="I801" s="151"/>
      <c r="L801" s="148"/>
      <c r="M801" s="152"/>
      <c r="T801" s="153"/>
      <c r="AT801" s="149" t="s">
        <v>137</v>
      </c>
      <c r="AU801" s="149" t="s">
        <v>90</v>
      </c>
      <c r="AV801" s="12" t="s">
        <v>88</v>
      </c>
      <c r="AW801" s="12" t="s">
        <v>36</v>
      </c>
      <c r="AX801" s="12" t="s">
        <v>80</v>
      </c>
      <c r="AY801" s="149" t="s">
        <v>127</v>
      </c>
    </row>
    <row r="802" spans="2:65" s="13" customFormat="1" ht="11.25">
      <c r="B802" s="154"/>
      <c r="D802" s="144" t="s">
        <v>137</v>
      </c>
      <c r="E802" s="155" t="s">
        <v>1</v>
      </c>
      <c r="F802" s="156" t="s">
        <v>301</v>
      </c>
      <c r="H802" s="157">
        <v>23</v>
      </c>
      <c r="I802" s="158"/>
      <c r="L802" s="154"/>
      <c r="M802" s="159"/>
      <c r="T802" s="160"/>
      <c r="AT802" s="155" t="s">
        <v>137</v>
      </c>
      <c r="AU802" s="155" t="s">
        <v>90</v>
      </c>
      <c r="AV802" s="13" t="s">
        <v>90</v>
      </c>
      <c r="AW802" s="13" t="s">
        <v>36</v>
      </c>
      <c r="AX802" s="13" t="s">
        <v>88</v>
      </c>
      <c r="AY802" s="155" t="s">
        <v>127</v>
      </c>
    </row>
    <row r="803" spans="2:65" s="1" customFormat="1" ht="24.2" customHeight="1">
      <c r="B803" s="31"/>
      <c r="C803" s="171" t="s">
        <v>755</v>
      </c>
      <c r="D803" s="171" t="s">
        <v>361</v>
      </c>
      <c r="E803" s="172" t="s">
        <v>756</v>
      </c>
      <c r="F803" s="173" t="s">
        <v>757</v>
      </c>
      <c r="G803" s="174" t="s">
        <v>258</v>
      </c>
      <c r="H803" s="175">
        <v>23</v>
      </c>
      <c r="I803" s="176"/>
      <c r="J803" s="177">
        <f>ROUND(I803*H803,2)</f>
        <v>0</v>
      </c>
      <c r="K803" s="173" t="s">
        <v>1</v>
      </c>
      <c r="L803" s="178"/>
      <c r="M803" s="179" t="s">
        <v>1</v>
      </c>
      <c r="N803" s="180" t="s">
        <v>45</v>
      </c>
      <c r="P803" s="140">
        <f>O803*H803</f>
        <v>0</v>
      </c>
      <c r="Q803" s="140">
        <v>6.4999999999999997E-4</v>
      </c>
      <c r="R803" s="140">
        <f>Q803*H803</f>
        <v>1.495E-2</v>
      </c>
      <c r="S803" s="140">
        <v>0</v>
      </c>
      <c r="T803" s="141">
        <f>S803*H803</f>
        <v>0</v>
      </c>
      <c r="AR803" s="142" t="s">
        <v>192</v>
      </c>
      <c r="AT803" s="142" t="s">
        <v>361</v>
      </c>
      <c r="AU803" s="142" t="s">
        <v>90</v>
      </c>
      <c r="AY803" s="16" t="s">
        <v>127</v>
      </c>
      <c r="BE803" s="143">
        <f>IF(N803="základní",J803,0)</f>
        <v>0</v>
      </c>
      <c r="BF803" s="143">
        <f>IF(N803="snížená",J803,0)</f>
        <v>0</v>
      </c>
      <c r="BG803" s="143">
        <f>IF(N803="zákl. přenesená",J803,0)</f>
        <v>0</v>
      </c>
      <c r="BH803" s="143">
        <f>IF(N803="sníž. přenesená",J803,0)</f>
        <v>0</v>
      </c>
      <c r="BI803" s="143">
        <f>IF(N803="nulová",J803,0)</f>
        <v>0</v>
      </c>
      <c r="BJ803" s="16" t="s">
        <v>88</v>
      </c>
      <c r="BK803" s="143">
        <f>ROUND(I803*H803,2)</f>
        <v>0</v>
      </c>
      <c r="BL803" s="16" t="s">
        <v>134</v>
      </c>
      <c r="BM803" s="142" t="s">
        <v>758</v>
      </c>
    </row>
    <row r="804" spans="2:65" s="1" customFormat="1" ht="11.25">
      <c r="B804" s="31"/>
      <c r="D804" s="144" t="s">
        <v>136</v>
      </c>
      <c r="F804" s="145" t="s">
        <v>757</v>
      </c>
      <c r="I804" s="146"/>
      <c r="L804" s="31"/>
      <c r="M804" s="147"/>
      <c r="T804" s="55"/>
      <c r="AT804" s="16" t="s">
        <v>136</v>
      </c>
      <c r="AU804" s="16" t="s">
        <v>90</v>
      </c>
    </row>
    <row r="805" spans="2:65" s="12" customFormat="1" ht="11.25">
      <c r="B805" s="148"/>
      <c r="D805" s="144" t="s">
        <v>137</v>
      </c>
      <c r="E805" s="149" t="s">
        <v>1</v>
      </c>
      <c r="F805" s="150" t="s">
        <v>512</v>
      </c>
      <c r="H805" s="149" t="s">
        <v>1</v>
      </c>
      <c r="I805" s="151"/>
      <c r="L805" s="148"/>
      <c r="M805" s="152"/>
      <c r="T805" s="153"/>
      <c r="AT805" s="149" t="s">
        <v>137</v>
      </c>
      <c r="AU805" s="149" t="s">
        <v>90</v>
      </c>
      <c r="AV805" s="12" t="s">
        <v>88</v>
      </c>
      <c r="AW805" s="12" t="s">
        <v>36</v>
      </c>
      <c r="AX805" s="12" t="s">
        <v>80</v>
      </c>
      <c r="AY805" s="149" t="s">
        <v>127</v>
      </c>
    </row>
    <row r="806" spans="2:65" s="12" customFormat="1" ht="11.25">
      <c r="B806" s="148"/>
      <c r="D806" s="144" t="s">
        <v>137</v>
      </c>
      <c r="E806" s="149" t="s">
        <v>1</v>
      </c>
      <c r="F806" s="150" t="s">
        <v>245</v>
      </c>
      <c r="H806" s="149" t="s">
        <v>1</v>
      </c>
      <c r="I806" s="151"/>
      <c r="L806" s="148"/>
      <c r="M806" s="152"/>
      <c r="T806" s="153"/>
      <c r="AT806" s="149" t="s">
        <v>137</v>
      </c>
      <c r="AU806" s="149" t="s">
        <v>90</v>
      </c>
      <c r="AV806" s="12" t="s">
        <v>88</v>
      </c>
      <c r="AW806" s="12" t="s">
        <v>36</v>
      </c>
      <c r="AX806" s="12" t="s">
        <v>80</v>
      </c>
      <c r="AY806" s="149" t="s">
        <v>127</v>
      </c>
    </row>
    <row r="807" spans="2:65" s="13" customFormat="1" ht="11.25">
      <c r="B807" s="154"/>
      <c r="D807" s="144" t="s">
        <v>137</v>
      </c>
      <c r="E807" s="155" t="s">
        <v>1</v>
      </c>
      <c r="F807" s="156" t="s">
        <v>513</v>
      </c>
      <c r="H807" s="157">
        <v>8</v>
      </c>
      <c r="I807" s="158"/>
      <c r="L807" s="154"/>
      <c r="M807" s="159"/>
      <c r="T807" s="160"/>
      <c r="AT807" s="155" t="s">
        <v>137</v>
      </c>
      <c r="AU807" s="155" t="s">
        <v>90</v>
      </c>
      <c r="AV807" s="13" t="s">
        <v>90</v>
      </c>
      <c r="AW807" s="13" t="s">
        <v>36</v>
      </c>
      <c r="AX807" s="13" t="s">
        <v>80</v>
      </c>
      <c r="AY807" s="155" t="s">
        <v>127</v>
      </c>
    </row>
    <row r="808" spans="2:65" s="12" customFormat="1" ht="11.25">
      <c r="B808" s="148"/>
      <c r="D808" s="144" t="s">
        <v>137</v>
      </c>
      <c r="E808" s="149" t="s">
        <v>1</v>
      </c>
      <c r="F808" s="150" t="s">
        <v>750</v>
      </c>
      <c r="H808" s="149" t="s">
        <v>1</v>
      </c>
      <c r="I808" s="151"/>
      <c r="L808" s="148"/>
      <c r="M808" s="152"/>
      <c r="T808" s="153"/>
      <c r="AT808" s="149" t="s">
        <v>137</v>
      </c>
      <c r="AU808" s="149" t="s">
        <v>90</v>
      </c>
      <c r="AV808" s="12" t="s">
        <v>88</v>
      </c>
      <c r="AW808" s="12" t="s">
        <v>36</v>
      </c>
      <c r="AX808" s="12" t="s">
        <v>80</v>
      </c>
      <c r="AY808" s="149" t="s">
        <v>127</v>
      </c>
    </row>
    <row r="809" spans="2:65" s="12" customFormat="1" ht="11.25">
      <c r="B809" s="148"/>
      <c r="D809" s="144" t="s">
        <v>137</v>
      </c>
      <c r="E809" s="149" t="s">
        <v>1</v>
      </c>
      <c r="F809" s="150" t="s">
        <v>151</v>
      </c>
      <c r="H809" s="149" t="s">
        <v>1</v>
      </c>
      <c r="I809" s="151"/>
      <c r="L809" s="148"/>
      <c r="M809" s="152"/>
      <c r="T809" s="153"/>
      <c r="AT809" s="149" t="s">
        <v>137</v>
      </c>
      <c r="AU809" s="149" t="s">
        <v>90</v>
      </c>
      <c r="AV809" s="12" t="s">
        <v>88</v>
      </c>
      <c r="AW809" s="12" t="s">
        <v>36</v>
      </c>
      <c r="AX809" s="12" t="s">
        <v>80</v>
      </c>
      <c r="AY809" s="149" t="s">
        <v>127</v>
      </c>
    </row>
    <row r="810" spans="2:65" s="13" customFormat="1" ht="11.25">
      <c r="B810" s="154"/>
      <c r="D810" s="144" t="s">
        <v>137</v>
      </c>
      <c r="E810" s="155" t="s">
        <v>1</v>
      </c>
      <c r="F810" s="156" t="s">
        <v>301</v>
      </c>
      <c r="H810" s="157">
        <v>23</v>
      </c>
      <c r="I810" s="158"/>
      <c r="L810" s="154"/>
      <c r="M810" s="159"/>
      <c r="T810" s="160"/>
      <c r="AT810" s="155" t="s">
        <v>137</v>
      </c>
      <c r="AU810" s="155" t="s">
        <v>90</v>
      </c>
      <c r="AV810" s="13" t="s">
        <v>90</v>
      </c>
      <c r="AW810" s="13" t="s">
        <v>36</v>
      </c>
      <c r="AX810" s="13" t="s">
        <v>88</v>
      </c>
      <c r="AY810" s="155" t="s">
        <v>127</v>
      </c>
    </row>
    <row r="811" spans="2:65" s="1" customFormat="1" ht="16.5" customHeight="1">
      <c r="B811" s="31"/>
      <c r="C811" s="131" t="s">
        <v>759</v>
      </c>
      <c r="D811" s="131" t="s">
        <v>129</v>
      </c>
      <c r="E811" s="132" t="s">
        <v>760</v>
      </c>
      <c r="F811" s="133" t="s">
        <v>761</v>
      </c>
      <c r="G811" s="134" t="s">
        <v>258</v>
      </c>
      <c r="H811" s="135">
        <v>8</v>
      </c>
      <c r="I811" s="136"/>
      <c r="J811" s="137">
        <f>ROUND(I811*H811,2)</f>
        <v>0</v>
      </c>
      <c r="K811" s="133" t="s">
        <v>143</v>
      </c>
      <c r="L811" s="31"/>
      <c r="M811" s="138" t="s">
        <v>1</v>
      </c>
      <c r="N811" s="139" t="s">
        <v>45</v>
      </c>
      <c r="P811" s="140">
        <f>O811*H811</f>
        <v>0</v>
      </c>
      <c r="Q811" s="140">
        <v>0.04</v>
      </c>
      <c r="R811" s="140">
        <f>Q811*H811</f>
        <v>0.32</v>
      </c>
      <c r="S811" s="140">
        <v>0</v>
      </c>
      <c r="T811" s="141">
        <f>S811*H811</f>
        <v>0</v>
      </c>
      <c r="AR811" s="142" t="s">
        <v>134</v>
      </c>
      <c r="AT811" s="142" t="s">
        <v>129</v>
      </c>
      <c r="AU811" s="142" t="s">
        <v>90</v>
      </c>
      <c r="AY811" s="16" t="s">
        <v>127</v>
      </c>
      <c r="BE811" s="143">
        <f>IF(N811="základní",J811,0)</f>
        <v>0</v>
      </c>
      <c r="BF811" s="143">
        <f>IF(N811="snížená",J811,0)</f>
        <v>0</v>
      </c>
      <c r="BG811" s="143">
        <f>IF(N811="zákl. přenesená",J811,0)</f>
        <v>0</v>
      </c>
      <c r="BH811" s="143">
        <f>IF(N811="sníž. přenesená",J811,0)</f>
        <v>0</v>
      </c>
      <c r="BI811" s="143">
        <f>IF(N811="nulová",J811,0)</f>
        <v>0</v>
      </c>
      <c r="BJ811" s="16" t="s">
        <v>88</v>
      </c>
      <c r="BK811" s="143">
        <f>ROUND(I811*H811,2)</f>
        <v>0</v>
      </c>
      <c r="BL811" s="16" t="s">
        <v>134</v>
      </c>
      <c r="BM811" s="142" t="s">
        <v>762</v>
      </c>
    </row>
    <row r="812" spans="2:65" s="1" customFormat="1" ht="11.25">
      <c r="B812" s="31"/>
      <c r="D812" s="144" t="s">
        <v>136</v>
      </c>
      <c r="F812" s="145" t="s">
        <v>763</v>
      </c>
      <c r="I812" s="146"/>
      <c r="L812" s="31"/>
      <c r="M812" s="147"/>
      <c r="T812" s="55"/>
      <c r="AT812" s="16" t="s">
        <v>136</v>
      </c>
      <c r="AU812" s="16" t="s">
        <v>90</v>
      </c>
    </row>
    <row r="813" spans="2:65" s="1" customFormat="1" ht="11.25">
      <c r="B813" s="31"/>
      <c r="D813" s="161" t="s">
        <v>146</v>
      </c>
      <c r="F813" s="162" t="s">
        <v>764</v>
      </c>
      <c r="I813" s="146"/>
      <c r="L813" s="31"/>
      <c r="M813" s="147"/>
      <c r="T813" s="55"/>
      <c r="AT813" s="16" t="s">
        <v>146</v>
      </c>
      <c r="AU813" s="16" t="s">
        <v>90</v>
      </c>
    </row>
    <row r="814" spans="2:65" s="12" customFormat="1" ht="11.25">
      <c r="B814" s="148"/>
      <c r="D814" s="144" t="s">
        <v>137</v>
      </c>
      <c r="E814" s="149" t="s">
        <v>1</v>
      </c>
      <c r="F814" s="150" t="s">
        <v>512</v>
      </c>
      <c r="H814" s="149" t="s">
        <v>1</v>
      </c>
      <c r="I814" s="151"/>
      <c r="L814" s="148"/>
      <c r="M814" s="152"/>
      <c r="T814" s="153"/>
      <c r="AT814" s="149" t="s">
        <v>137</v>
      </c>
      <c r="AU814" s="149" t="s">
        <v>90</v>
      </c>
      <c r="AV814" s="12" t="s">
        <v>88</v>
      </c>
      <c r="AW814" s="12" t="s">
        <v>36</v>
      </c>
      <c r="AX814" s="12" t="s">
        <v>80</v>
      </c>
      <c r="AY814" s="149" t="s">
        <v>127</v>
      </c>
    </row>
    <row r="815" spans="2:65" s="12" customFormat="1" ht="11.25">
      <c r="B815" s="148"/>
      <c r="D815" s="144" t="s">
        <v>137</v>
      </c>
      <c r="E815" s="149" t="s">
        <v>1</v>
      </c>
      <c r="F815" s="150" t="s">
        <v>245</v>
      </c>
      <c r="H815" s="149" t="s">
        <v>1</v>
      </c>
      <c r="I815" s="151"/>
      <c r="L815" s="148"/>
      <c r="M815" s="152"/>
      <c r="T815" s="153"/>
      <c r="AT815" s="149" t="s">
        <v>137</v>
      </c>
      <c r="AU815" s="149" t="s">
        <v>90</v>
      </c>
      <c r="AV815" s="12" t="s">
        <v>88</v>
      </c>
      <c r="AW815" s="12" t="s">
        <v>36</v>
      </c>
      <c r="AX815" s="12" t="s">
        <v>80</v>
      </c>
      <c r="AY815" s="149" t="s">
        <v>127</v>
      </c>
    </row>
    <row r="816" spans="2:65" s="13" customFormat="1" ht="11.25">
      <c r="B816" s="154"/>
      <c r="D816" s="144" t="s">
        <v>137</v>
      </c>
      <c r="E816" s="155" t="s">
        <v>1</v>
      </c>
      <c r="F816" s="156" t="s">
        <v>513</v>
      </c>
      <c r="H816" s="157">
        <v>8</v>
      </c>
      <c r="I816" s="158"/>
      <c r="L816" s="154"/>
      <c r="M816" s="159"/>
      <c r="T816" s="160"/>
      <c r="AT816" s="155" t="s">
        <v>137</v>
      </c>
      <c r="AU816" s="155" t="s">
        <v>90</v>
      </c>
      <c r="AV816" s="13" t="s">
        <v>90</v>
      </c>
      <c r="AW816" s="13" t="s">
        <v>36</v>
      </c>
      <c r="AX816" s="13" t="s">
        <v>88</v>
      </c>
      <c r="AY816" s="155" t="s">
        <v>127</v>
      </c>
    </row>
    <row r="817" spans="2:65" s="1" customFormat="1" ht="24.2" customHeight="1">
      <c r="B817" s="31"/>
      <c r="C817" s="171" t="s">
        <v>765</v>
      </c>
      <c r="D817" s="171" t="s">
        <v>361</v>
      </c>
      <c r="E817" s="172" t="s">
        <v>766</v>
      </c>
      <c r="F817" s="173" t="s">
        <v>767</v>
      </c>
      <c r="G817" s="174" t="s">
        <v>258</v>
      </c>
      <c r="H817" s="175">
        <v>8</v>
      </c>
      <c r="I817" s="176"/>
      <c r="J817" s="177">
        <f>ROUND(I817*H817,2)</f>
        <v>0</v>
      </c>
      <c r="K817" s="173" t="s">
        <v>143</v>
      </c>
      <c r="L817" s="178"/>
      <c r="M817" s="179" t="s">
        <v>1</v>
      </c>
      <c r="N817" s="180" t="s">
        <v>45</v>
      </c>
      <c r="P817" s="140">
        <f>O817*H817</f>
        <v>0</v>
      </c>
      <c r="Q817" s="140">
        <v>1.3299999999999999E-2</v>
      </c>
      <c r="R817" s="140">
        <f>Q817*H817</f>
        <v>0.10639999999999999</v>
      </c>
      <c r="S817" s="140">
        <v>0</v>
      </c>
      <c r="T817" s="141">
        <f>S817*H817</f>
        <v>0</v>
      </c>
      <c r="AR817" s="142" t="s">
        <v>192</v>
      </c>
      <c r="AT817" s="142" t="s">
        <v>361</v>
      </c>
      <c r="AU817" s="142" t="s">
        <v>90</v>
      </c>
      <c r="AY817" s="16" t="s">
        <v>127</v>
      </c>
      <c r="BE817" s="143">
        <f>IF(N817="základní",J817,0)</f>
        <v>0</v>
      </c>
      <c r="BF817" s="143">
        <f>IF(N817="snížená",J817,0)</f>
        <v>0</v>
      </c>
      <c r="BG817" s="143">
        <f>IF(N817="zákl. přenesená",J817,0)</f>
        <v>0</v>
      </c>
      <c r="BH817" s="143">
        <f>IF(N817="sníž. přenesená",J817,0)</f>
        <v>0</v>
      </c>
      <c r="BI817" s="143">
        <f>IF(N817="nulová",J817,0)</f>
        <v>0</v>
      </c>
      <c r="BJ817" s="16" t="s">
        <v>88</v>
      </c>
      <c r="BK817" s="143">
        <f>ROUND(I817*H817,2)</f>
        <v>0</v>
      </c>
      <c r="BL817" s="16" t="s">
        <v>134</v>
      </c>
      <c r="BM817" s="142" t="s">
        <v>768</v>
      </c>
    </row>
    <row r="818" spans="2:65" s="1" customFormat="1" ht="19.5">
      <c r="B818" s="31"/>
      <c r="D818" s="144" t="s">
        <v>136</v>
      </c>
      <c r="F818" s="145" t="s">
        <v>767</v>
      </c>
      <c r="I818" s="146"/>
      <c r="L818" s="31"/>
      <c r="M818" s="147"/>
      <c r="T818" s="55"/>
      <c r="AT818" s="16" t="s">
        <v>136</v>
      </c>
      <c r="AU818" s="16" t="s">
        <v>90</v>
      </c>
    </row>
    <row r="819" spans="2:65" s="12" customFormat="1" ht="11.25">
      <c r="B819" s="148"/>
      <c r="D819" s="144" t="s">
        <v>137</v>
      </c>
      <c r="E819" s="149" t="s">
        <v>1</v>
      </c>
      <c r="F819" s="150" t="s">
        <v>512</v>
      </c>
      <c r="H819" s="149" t="s">
        <v>1</v>
      </c>
      <c r="I819" s="151"/>
      <c r="L819" s="148"/>
      <c r="M819" s="152"/>
      <c r="T819" s="153"/>
      <c r="AT819" s="149" t="s">
        <v>137</v>
      </c>
      <c r="AU819" s="149" t="s">
        <v>90</v>
      </c>
      <c r="AV819" s="12" t="s">
        <v>88</v>
      </c>
      <c r="AW819" s="12" t="s">
        <v>36</v>
      </c>
      <c r="AX819" s="12" t="s">
        <v>80</v>
      </c>
      <c r="AY819" s="149" t="s">
        <v>127</v>
      </c>
    </row>
    <row r="820" spans="2:65" s="12" customFormat="1" ht="11.25">
      <c r="B820" s="148"/>
      <c r="D820" s="144" t="s">
        <v>137</v>
      </c>
      <c r="E820" s="149" t="s">
        <v>1</v>
      </c>
      <c r="F820" s="150" t="s">
        <v>245</v>
      </c>
      <c r="H820" s="149" t="s">
        <v>1</v>
      </c>
      <c r="I820" s="151"/>
      <c r="L820" s="148"/>
      <c r="M820" s="152"/>
      <c r="T820" s="153"/>
      <c r="AT820" s="149" t="s">
        <v>137</v>
      </c>
      <c r="AU820" s="149" t="s">
        <v>90</v>
      </c>
      <c r="AV820" s="12" t="s">
        <v>88</v>
      </c>
      <c r="AW820" s="12" t="s">
        <v>36</v>
      </c>
      <c r="AX820" s="12" t="s">
        <v>80</v>
      </c>
      <c r="AY820" s="149" t="s">
        <v>127</v>
      </c>
    </row>
    <row r="821" spans="2:65" s="13" customFormat="1" ht="11.25">
      <c r="B821" s="154"/>
      <c r="D821" s="144" t="s">
        <v>137</v>
      </c>
      <c r="E821" s="155" t="s">
        <v>1</v>
      </c>
      <c r="F821" s="156" t="s">
        <v>513</v>
      </c>
      <c r="H821" s="157">
        <v>8</v>
      </c>
      <c r="I821" s="158"/>
      <c r="L821" s="154"/>
      <c r="M821" s="159"/>
      <c r="T821" s="160"/>
      <c r="AT821" s="155" t="s">
        <v>137</v>
      </c>
      <c r="AU821" s="155" t="s">
        <v>90</v>
      </c>
      <c r="AV821" s="13" t="s">
        <v>90</v>
      </c>
      <c r="AW821" s="13" t="s">
        <v>36</v>
      </c>
      <c r="AX821" s="13" t="s">
        <v>88</v>
      </c>
      <c r="AY821" s="155" t="s">
        <v>127</v>
      </c>
    </row>
    <row r="822" spans="2:65" s="1" customFormat="1" ht="24.2" customHeight="1">
      <c r="B822" s="31"/>
      <c r="C822" s="171" t="s">
        <v>769</v>
      </c>
      <c r="D822" s="171" t="s">
        <v>361</v>
      </c>
      <c r="E822" s="172" t="s">
        <v>756</v>
      </c>
      <c r="F822" s="173" t="s">
        <v>757</v>
      </c>
      <c r="G822" s="174" t="s">
        <v>258</v>
      </c>
      <c r="H822" s="175">
        <v>8</v>
      </c>
      <c r="I822" s="176"/>
      <c r="J822" s="177">
        <f>ROUND(I822*H822,2)</f>
        <v>0</v>
      </c>
      <c r="K822" s="173" t="s">
        <v>1</v>
      </c>
      <c r="L822" s="178"/>
      <c r="M822" s="179" t="s">
        <v>1</v>
      </c>
      <c r="N822" s="180" t="s">
        <v>45</v>
      </c>
      <c r="P822" s="140">
        <f>O822*H822</f>
        <v>0</v>
      </c>
      <c r="Q822" s="140">
        <v>6.4999999999999997E-4</v>
      </c>
      <c r="R822" s="140">
        <f>Q822*H822</f>
        <v>5.1999999999999998E-3</v>
      </c>
      <c r="S822" s="140">
        <v>0</v>
      </c>
      <c r="T822" s="141">
        <f>S822*H822</f>
        <v>0</v>
      </c>
      <c r="AR822" s="142" t="s">
        <v>192</v>
      </c>
      <c r="AT822" s="142" t="s">
        <v>361</v>
      </c>
      <c r="AU822" s="142" t="s">
        <v>90</v>
      </c>
      <c r="AY822" s="16" t="s">
        <v>127</v>
      </c>
      <c r="BE822" s="143">
        <f>IF(N822="základní",J822,0)</f>
        <v>0</v>
      </c>
      <c r="BF822" s="143">
        <f>IF(N822="snížená",J822,0)</f>
        <v>0</v>
      </c>
      <c r="BG822" s="143">
        <f>IF(N822="zákl. přenesená",J822,0)</f>
        <v>0</v>
      </c>
      <c r="BH822" s="143">
        <f>IF(N822="sníž. přenesená",J822,0)</f>
        <v>0</v>
      </c>
      <c r="BI822" s="143">
        <f>IF(N822="nulová",J822,0)</f>
        <v>0</v>
      </c>
      <c r="BJ822" s="16" t="s">
        <v>88</v>
      </c>
      <c r="BK822" s="143">
        <f>ROUND(I822*H822,2)</f>
        <v>0</v>
      </c>
      <c r="BL822" s="16" t="s">
        <v>134</v>
      </c>
      <c r="BM822" s="142" t="s">
        <v>770</v>
      </c>
    </row>
    <row r="823" spans="2:65" s="1" customFormat="1" ht="11.25">
      <c r="B823" s="31"/>
      <c r="D823" s="144" t="s">
        <v>136</v>
      </c>
      <c r="F823" s="145" t="s">
        <v>757</v>
      </c>
      <c r="I823" s="146"/>
      <c r="L823" s="31"/>
      <c r="M823" s="147"/>
      <c r="T823" s="55"/>
      <c r="AT823" s="16" t="s">
        <v>136</v>
      </c>
      <c r="AU823" s="16" t="s">
        <v>90</v>
      </c>
    </row>
    <row r="824" spans="2:65" s="12" customFormat="1" ht="11.25">
      <c r="B824" s="148"/>
      <c r="D824" s="144" t="s">
        <v>137</v>
      </c>
      <c r="E824" s="149" t="s">
        <v>1</v>
      </c>
      <c r="F824" s="150" t="s">
        <v>512</v>
      </c>
      <c r="H824" s="149" t="s">
        <v>1</v>
      </c>
      <c r="I824" s="151"/>
      <c r="L824" s="148"/>
      <c r="M824" s="152"/>
      <c r="T824" s="153"/>
      <c r="AT824" s="149" t="s">
        <v>137</v>
      </c>
      <c r="AU824" s="149" t="s">
        <v>90</v>
      </c>
      <c r="AV824" s="12" t="s">
        <v>88</v>
      </c>
      <c r="AW824" s="12" t="s">
        <v>36</v>
      </c>
      <c r="AX824" s="12" t="s">
        <v>80</v>
      </c>
      <c r="AY824" s="149" t="s">
        <v>127</v>
      </c>
    </row>
    <row r="825" spans="2:65" s="12" customFormat="1" ht="11.25">
      <c r="B825" s="148"/>
      <c r="D825" s="144" t="s">
        <v>137</v>
      </c>
      <c r="E825" s="149" t="s">
        <v>1</v>
      </c>
      <c r="F825" s="150" t="s">
        <v>245</v>
      </c>
      <c r="H825" s="149" t="s">
        <v>1</v>
      </c>
      <c r="I825" s="151"/>
      <c r="L825" s="148"/>
      <c r="M825" s="152"/>
      <c r="T825" s="153"/>
      <c r="AT825" s="149" t="s">
        <v>137</v>
      </c>
      <c r="AU825" s="149" t="s">
        <v>90</v>
      </c>
      <c r="AV825" s="12" t="s">
        <v>88</v>
      </c>
      <c r="AW825" s="12" t="s">
        <v>36</v>
      </c>
      <c r="AX825" s="12" t="s">
        <v>80</v>
      </c>
      <c r="AY825" s="149" t="s">
        <v>127</v>
      </c>
    </row>
    <row r="826" spans="2:65" s="13" customFormat="1" ht="11.25">
      <c r="B826" s="154"/>
      <c r="D826" s="144" t="s">
        <v>137</v>
      </c>
      <c r="E826" s="155" t="s">
        <v>1</v>
      </c>
      <c r="F826" s="156" t="s">
        <v>513</v>
      </c>
      <c r="H826" s="157">
        <v>8</v>
      </c>
      <c r="I826" s="158"/>
      <c r="L826" s="154"/>
      <c r="M826" s="159"/>
      <c r="T826" s="160"/>
      <c r="AT826" s="155" t="s">
        <v>137</v>
      </c>
      <c r="AU826" s="155" t="s">
        <v>90</v>
      </c>
      <c r="AV826" s="13" t="s">
        <v>90</v>
      </c>
      <c r="AW826" s="13" t="s">
        <v>36</v>
      </c>
      <c r="AX826" s="13" t="s">
        <v>88</v>
      </c>
      <c r="AY826" s="155" t="s">
        <v>127</v>
      </c>
    </row>
    <row r="827" spans="2:65" s="1" customFormat="1" ht="16.5" customHeight="1">
      <c r="B827" s="31"/>
      <c r="C827" s="131" t="s">
        <v>771</v>
      </c>
      <c r="D827" s="131" t="s">
        <v>129</v>
      </c>
      <c r="E827" s="132" t="s">
        <v>772</v>
      </c>
      <c r="F827" s="133" t="s">
        <v>773</v>
      </c>
      <c r="G827" s="134" t="s">
        <v>258</v>
      </c>
      <c r="H827" s="135">
        <v>4</v>
      </c>
      <c r="I827" s="136"/>
      <c r="J827" s="137">
        <f>ROUND(I827*H827,2)</f>
        <v>0</v>
      </c>
      <c r="K827" s="133" t="s">
        <v>143</v>
      </c>
      <c r="L827" s="31"/>
      <c r="M827" s="138" t="s">
        <v>1</v>
      </c>
      <c r="N827" s="139" t="s">
        <v>45</v>
      </c>
      <c r="P827" s="140">
        <f>O827*H827</f>
        <v>0</v>
      </c>
      <c r="Q827" s="140">
        <v>0.05</v>
      </c>
      <c r="R827" s="140">
        <f>Q827*H827</f>
        <v>0.2</v>
      </c>
      <c r="S827" s="140">
        <v>0</v>
      </c>
      <c r="T827" s="141">
        <f>S827*H827</f>
        <v>0</v>
      </c>
      <c r="AR827" s="142" t="s">
        <v>134</v>
      </c>
      <c r="AT827" s="142" t="s">
        <v>129</v>
      </c>
      <c r="AU827" s="142" t="s">
        <v>90</v>
      </c>
      <c r="AY827" s="16" t="s">
        <v>127</v>
      </c>
      <c r="BE827" s="143">
        <f>IF(N827="základní",J827,0)</f>
        <v>0</v>
      </c>
      <c r="BF827" s="143">
        <f>IF(N827="snížená",J827,0)</f>
        <v>0</v>
      </c>
      <c r="BG827" s="143">
        <f>IF(N827="zákl. přenesená",J827,0)</f>
        <v>0</v>
      </c>
      <c r="BH827" s="143">
        <f>IF(N827="sníž. přenesená",J827,0)</f>
        <v>0</v>
      </c>
      <c r="BI827" s="143">
        <f>IF(N827="nulová",J827,0)</f>
        <v>0</v>
      </c>
      <c r="BJ827" s="16" t="s">
        <v>88</v>
      </c>
      <c r="BK827" s="143">
        <f>ROUND(I827*H827,2)</f>
        <v>0</v>
      </c>
      <c r="BL827" s="16" t="s">
        <v>134</v>
      </c>
      <c r="BM827" s="142" t="s">
        <v>774</v>
      </c>
    </row>
    <row r="828" spans="2:65" s="1" customFormat="1" ht="11.25">
      <c r="B828" s="31"/>
      <c r="D828" s="144" t="s">
        <v>136</v>
      </c>
      <c r="F828" s="145" t="s">
        <v>775</v>
      </c>
      <c r="I828" s="146"/>
      <c r="L828" s="31"/>
      <c r="M828" s="147"/>
      <c r="T828" s="55"/>
      <c r="AT828" s="16" t="s">
        <v>136</v>
      </c>
      <c r="AU828" s="16" t="s">
        <v>90</v>
      </c>
    </row>
    <row r="829" spans="2:65" s="1" customFormat="1" ht="11.25">
      <c r="B829" s="31"/>
      <c r="D829" s="161" t="s">
        <v>146</v>
      </c>
      <c r="F829" s="162" t="s">
        <v>776</v>
      </c>
      <c r="I829" s="146"/>
      <c r="L829" s="31"/>
      <c r="M829" s="147"/>
      <c r="T829" s="55"/>
      <c r="AT829" s="16" t="s">
        <v>146</v>
      </c>
      <c r="AU829" s="16" t="s">
        <v>90</v>
      </c>
    </row>
    <row r="830" spans="2:65" s="12" customFormat="1" ht="11.25">
      <c r="B830" s="148"/>
      <c r="D830" s="144" t="s">
        <v>137</v>
      </c>
      <c r="E830" s="149" t="s">
        <v>1</v>
      </c>
      <c r="F830" s="150" t="s">
        <v>512</v>
      </c>
      <c r="H830" s="149" t="s">
        <v>1</v>
      </c>
      <c r="I830" s="151"/>
      <c r="L830" s="148"/>
      <c r="M830" s="152"/>
      <c r="T830" s="153"/>
      <c r="AT830" s="149" t="s">
        <v>137</v>
      </c>
      <c r="AU830" s="149" t="s">
        <v>90</v>
      </c>
      <c r="AV830" s="12" t="s">
        <v>88</v>
      </c>
      <c r="AW830" s="12" t="s">
        <v>36</v>
      </c>
      <c r="AX830" s="12" t="s">
        <v>80</v>
      </c>
      <c r="AY830" s="149" t="s">
        <v>127</v>
      </c>
    </row>
    <row r="831" spans="2:65" s="12" customFormat="1" ht="11.25">
      <c r="B831" s="148"/>
      <c r="D831" s="144" t="s">
        <v>137</v>
      </c>
      <c r="E831" s="149" t="s">
        <v>1</v>
      </c>
      <c r="F831" s="150" t="s">
        <v>245</v>
      </c>
      <c r="H831" s="149" t="s">
        <v>1</v>
      </c>
      <c r="I831" s="151"/>
      <c r="L831" s="148"/>
      <c r="M831" s="152"/>
      <c r="T831" s="153"/>
      <c r="AT831" s="149" t="s">
        <v>137</v>
      </c>
      <c r="AU831" s="149" t="s">
        <v>90</v>
      </c>
      <c r="AV831" s="12" t="s">
        <v>88</v>
      </c>
      <c r="AW831" s="12" t="s">
        <v>36</v>
      </c>
      <c r="AX831" s="12" t="s">
        <v>80</v>
      </c>
      <c r="AY831" s="149" t="s">
        <v>127</v>
      </c>
    </row>
    <row r="832" spans="2:65" s="13" customFormat="1" ht="11.25">
      <c r="B832" s="154"/>
      <c r="D832" s="144" t="s">
        <v>137</v>
      </c>
      <c r="E832" s="155" t="s">
        <v>1</v>
      </c>
      <c r="F832" s="156" t="s">
        <v>134</v>
      </c>
      <c r="H832" s="157">
        <v>4</v>
      </c>
      <c r="I832" s="158"/>
      <c r="L832" s="154"/>
      <c r="M832" s="159"/>
      <c r="T832" s="160"/>
      <c r="AT832" s="155" t="s">
        <v>137</v>
      </c>
      <c r="AU832" s="155" t="s">
        <v>90</v>
      </c>
      <c r="AV832" s="13" t="s">
        <v>90</v>
      </c>
      <c r="AW832" s="13" t="s">
        <v>36</v>
      </c>
      <c r="AX832" s="13" t="s">
        <v>88</v>
      </c>
      <c r="AY832" s="155" t="s">
        <v>127</v>
      </c>
    </row>
    <row r="833" spans="2:65" s="1" customFormat="1" ht="16.5" customHeight="1">
      <c r="B833" s="31"/>
      <c r="C833" s="171" t="s">
        <v>777</v>
      </c>
      <c r="D833" s="171" t="s">
        <v>361</v>
      </c>
      <c r="E833" s="172" t="s">
        <v>778</v>
      </c>
      <c r="F833" s="173" t="s">
        <v>779</v>
      </c>
      <c r="G833" s="174" t="s">
        <v>258</v>
      </c>
      <c r="H833" s="175">
        <v>4</v>
      </c>
      <c r="I833" s="176"/>
      <c r="J833" s="177">
        <f>ROUND(I833*H833,2)</f>
        <v>0</v>
      </c>
      <c r="K833" s="173" t="s">
        <v>143</v>
      </c>
      <c r="L833" s="178"/>
      <c r="M833" s="179" t="s">
        <v>1</v>
      </c>
      <c r="N833" s="180" t="s">
        <v>45</v>
      </c>
      <c r="P833" s="140">
        <f>O833*H833</f>
        <v>0</v>
      </c>
      <c r="Q833" s="140">
        <v>2.9499999999999998E-2</v>
      </c>
      <c r="R833" s="140">
        <f>Q833*H833</f>
        <v>0.11799999999999999</v>
      </c>
      <c r="S833" s="140">
        <v>0</v>
      </c>
      <c r="T833" s="141">
        <f>S833*H833</f>
        <v>0</v>
      </c>
      <c r="AR833" s="142" t="s">
        <v>192</v>
      </c>
      <c r="AT833" s="142" t="s">
        <v>361</v>
      </c>
      <c r="AU833" s="142" t="s">
        <v>90</v>
      </c>
      <c r="AY833" s="16" t="s">
        <v>127</v>
      </c>
      <c r="BE833" s="143">
        <f>IF(N833="základní",J833,0)</f>
        <v>0</v>
      </c>
      <c r="BF833" s="143">
        <f>IF(N833="snížená",J833,0)</f>
        <v>0</v>
      </c>
      <c r="BG833" s="143">
        <f>IF(N833="zákl. přenesená",J833,0)</f>
        <v>0</v>
      </c>
      <c r="BH833" s="143">
        <f>IF(N833="sníž. přenesená",J833,0)</f>
        <v>0</v>
      </c>
      <c r="BI833" s="143">
        <f>IF(N833="nulová",J833,0)</f>
        <v>0</v>
      </c>
      <c r="BJ833" s="16" t="s">
        <v>88</v>
      </c>
      <c r="BK833" s="143">
        <f>ROUND(I833*H833,2)</f>
        <v>0</v>
      </c>
      <c r="BL833" s="16" t="s">
        <v>134</v>
      </c>
      <c r="BM833" s="142" t="s">
        <v>780</v>
      </c>
    </row>
    <row r="834" spans="2:65" s="1" customFormat="1" ht="11.25">
      <c r="B834" s="31"/>
      <c r="D834" s="144" t="s">
        <v>136</v>
      </c>
      <c r="F834" s="145" t="s">
        <v>779</v>
      </c>
      <c r="I834" s="146"/>
      <c r="L834" s="31"/>
      <c r="M834" s="147"/>
      <c r="T834" s="55"/>
      <c r="AT834" s="16" t="s">
        <v>136</v>
      </c>
      <c r="AU834" s="16" t="s">
        <v>90</v>
      </c>
    </row>
    <row r="835" spans="2:65" s="12" customFormat="1" ht="11.25">
      <c r="B835" s="148"/>
      <c r="D835" s="144" t="s">
        <v>137</v>
      </c>
      <c r="E835" s="149" t="s">
        <v>1</v>
      </c>
      <c r="F835" s="150" t="s">
        <v>512</v>
      </c>
      <c r="H835" s="149" t="s">
        <v>1</v>
      </c>
      <c r="I835" s="151"/>
      <c r="L835" s="148"/>
      <c r="M835" s="152"/>
      <c r="T835" s="153"/>
      <c r="AT835" s="149" t="s">
        <v>137</v>
      </c>
      <c r="AU835" s="149" t="s">
        <v>90</v>
      </c>
      <c r="AV835" s="12" t="s">
        <v>88</v>
      </c>
      <c r="AW835" s="12" t="s">
        <v>36</v>
      </c>
      <c r="AX835" s="12" t="s">
        <v>80</v>
      </c>
      <c r="AY835" s="149" t="s">
        <v>127</v>
      </c>
    </row>
    <row r="836" spans="2:65" s="12" customFormat="1" ht="11.25">
      <c r="B836" s="148"/>
      <c r="D836" s="144" t="s">
        <v>137</v>
      </c>
      <c r="E836" s="149" t="s">
        <v>1</v>
      </c>
      <c r="F836" s="150" t="s">
        <v>245</v>
      </c>
      <c r="H836" s="149" t="s">
        <v>1</v>
      </c>
      <c r="I836" s="151"/>
      <c r="L836" s="148"/>
      <c r="M836" s="152"/>
      <c r="T836" s="153"/>
      <c r="AT836" s="149" t="s">
        <v>137</v>
      </c>
      <c r="AU836" s="149" t="s">
        <v>90</v>
      </c>
      <c r="AV836" s="12" t="s">
        <v>88</v>
      </c>
      <c r="AW836" s="12" t="s">
        <v>36</v>
      </c>
      <c r="AX836" s="12" t="s">
        <v>80</v>
      </c>
      <c r="AY836" s="149" t="s">
        <v>127</v>
      </c>
    </row>
    <row r="837" spans="2:65" s="13" customFormat="1" ht="11.25">
      <c r="B837" s="154"/>
      <c r="D837" s="144" t="s">
        <v>137</v>
      </c>
      <c r="E837" s="155" t="s">
        <v>1</v>
      </c>
      <c r="F837" s="156" t="s">
        <v>134</v>
      </c>
      <c r="H837" s="157">
        <v>4</v>
      </c>
      <c r="I837" s="158"/>
      <c r="L837" s="154"/>
      <c r="M837" s="159"/>
      <c r="T837" s="160"/>
      <c r="AT837" s="155" t="s">
        <v>137</v>
      </c>
      <c r="AU837" s="155" t="s">
        <v>90</v>
      </c>
      <c r="AV837" s="13" t="s">
        <v>90</v>
      </c>
      <c r="AW837" s="13" t="s">
        <v>36</v>
      </c>
      <c r="AX837" s="13" t="s">
        <v>88</v>
      </c>
      <c r="AY837" s="155" t="s">
        <v>127</v>
      </c>
    </row>
    <row r="838" spans="2:65" s="1" customFormat="1" ht="24.2" customHeight="1">
      <c r="B838" s="31"/>
      <c r="C838" s="171" t="s">
        <v>781</v>
      </c>
      <c r="D838" s="171" t="s">
        <v>361</v>
      </c>
      <c r="E838" s="172" t="s">
        <v>782</v>
      </c>
      <c r="F838" s="173" t="s">
        <v>783</v>
      </c>
      <c r="G838" s="174" t="s">
        <v>258</v>
      </c>
      <c r="H838" s="175">
        <v>4</v>
      </c>
      <c r="I838" s="176"/>
      <c r="J838" s="177">
        <f>ROUND(I838*H838,2)</f>
        <v>0</v>
      </c>
      <c r="K838" s="173" t="s">
        <v>1</v>
      </c>
      <c r="L838" s="178"/>
      <c r="M838" s="179" t="s">
        <v>1</v>
      </c>
      <c r="N838" s="180" t="s">
        <v>45</v>
      </c>
      <c r="P838" s="140">
        <f>O838*H838</f>
        <v>0</v>
      </c>
      <c r="Q838" s="140">
        <v>1E-3</v>
      </c>
      <c r="R838" s="140">
        <f>Q838*H838</f>
        <v>4.0000000000000001E-3</v>
      </c>
      <c r="S838" s="140">
        <v>0</v>
      </c>
      <c r="T838" s="141">
        <f>S838*H838</f>
        <v>0</v>
      </c>
      <c r="AR838" s="142" t="s">
        <v>192</v>
      </c>
      <c r="AT838" s="142" t="s">
        <v>361</v>
      </c>
      <c r="AU838" s="142" t="s">
        <v>90</v>
      </c>
      <c r="AY838" s="16" t="s">
        <v>127</v>
      </c>
      <c r="BE838" s="143">
        <f>IF(N838="základní",J838,0)</f>
        <v>0</v>
      </c>
      <c r="BF838" s="143">
        <f>IF(N838="snížená",J838,0)</f>
        <v>0</v>
      </c>
      <c r="BG838" s="143">
        <f>IF(N838="zákl. přenesená",J838,0)</f>
        <v>0</v>
      </c>
      <c r="BH838" s="143">
        <f>IF(N838="sníž. přenesená",J838,0)</f>
        <v>0</v>
      </c>
      <c r="BI838" s="143">
        <f>IF(N838="nulová",J838,0)</f>
        <v>0</v>
      </c>
      <c r="BJ838" s="16" t="s">
        <v>88</v>
      </c>
      <c r="BK838" s="143">
        <f>ROUND(I838*H838,2)</f>
        <v>0</v>
      </c>
      <c r="BL838" s="16" t="s">
        <v>134</v>
      </c>
      <c r="BM838" s="142" t="s">
        <v>784</v>
      </c>
    </row>
    <row r="839" spans="2:65" s="1" customFormat="1" ht="11.25">
      <c r="B839" s="31"/>
      <c r="D839" s="144" t="s">
        <v>136</v>
      </c>
      <c r="F839" s="145" t="s">
        <v>783</v>
      </c>
      <c r="I839" s="146"/>
      <c r="L839" s="31"/>
      <c r="M839" s="147"/>
      <c r="T839" s="55"/>
      <c r="AT839" s="16" t="s">
        <v>136</v>
      </c>
      <c r="AU839" s="16" t="s">
        <v>90</v>
      </c>
    </row>
    <row r="840" spans="2:65" s="12" customFormat="1" ht="11.25">
      <c r="B840" s="148"/>
      <c r="D840" s="144" t="s">
        <v>137</v>
      </c>
      <c r="E840" s="149" t="s">
        <v>1</v>
      </c>
      <c r="F840" s="150" t="s">
        <v>512</v>
      </c>
      <c r="H840" s="149" t="s">
        <v>1</v>
      </c>
      <c r="I840" s="151"/>
      <c r="L840" s="148"/>
      <c r="M840" s="152"/>
      <c r="T840" s="153"/>
      <c r="AT840" s="149" t="s">
        <v>137</v>
      </c>
      <c r="AU840" s="149" t="s">
        <v>90</v>
      </c>
      <c r="AV840" s="12" t="s">
        <v>88</v>
      </c>
      <c r="AW840" s="12" t="s">
        <v>36</v>
      </c>
      <c r="AX840" s="12" t="s">
        <v>80</v>
      </c>
      <c r="AY840" s="149" t="s">
        <v>127</v>
      </c>
    </row>
    <row r="841" spans="2:65" s="12" customFormat="1" ht="11.25">
      <c r="B841" s="148"/>
      <c r="D841" s="144" t="s">
        <v>137</v>
      </c>
      <c r="E841" s="149" t="s">
        <v>1</v>
      </c>
      <c r="F841" s="150" t="s">
        <v>245</v>
      </c>
      <c r="H841" s="149" t="s">
        <v>1</v>
      </c>
      <c r="I841" s="151"/>
      <c r="L841" s="148"/>
      <c r="M841" s="152"/>
      <c r="T841" s="153"/>
      <c r="AT841" s="149" t="s">
        <v>137</v>
      </c>
      <c r="AU841" s="149" t="s">
        <v>90</v>
      </c>
      <c r="AV841" s="12" t="s">
        <v>88</v>
      </c>
      <c r="AW841" s="12" t="s">
        <v>36</v>
      </c>
      <c r="AX841" s="12" t="s">
        <v>80</v>
      </c>
      <c r="AY841" s="149" t="s">
        <v>127</v>
      </c>
    </row>
    <row r="842" spans="2:65" s="13" customFormat="1" ht="11.25">
      <c r="B842" s="154"/>
      <c r="D842" s="144" t="s">
        <v>137</v>
      </c>
      <c r="E842" s="155" t="s">
        <v>1</v>
      </c>
      <c r="F842" s="156" t="s">
        <v>134</v>
      </c>
      <c r="H842" s="157">
        <v>4</v>
      </c>
      <c r="I842" s="158"/>
      <c r="L842" s="154"/>
      <c r="M842" s="159"/>
      <c r="T842" s="160"/>
      <c r="AT842" s="155" t="s">
        <v>137</v>
      </c>
      <c r="AU842" s="155" t="s">
        <v>90</v>
      </c>
      <c r="AV842" s="13" t="s">
        <v>90</v>
      </c>
      <c r="AW842" s="13" t="s">
        <v>36</v>
      </c>
      <c r="AX842" s="13" t="s">
        <v>88</v>
      </c>
      <c r="AY842" s="155" t="s">
        <v>127</v>
      </c>
    </row>
    <row r="843" spans="2:65" s="1" customFormat="1" ht="16.5" customHeight="1">
      <c r="B843" s="31"/>
      <c r="C843" s="131" t="s">
        <v>785</v>
      </c>
      <c r="D843" s="131" t="s">
        <v>129</v>
      </c>
      <c r="E843" s="132" t="s">
        <v>786</v>
      </c>
      <c r="F843" s="133" t="s">
        <v>787</v>
      </c>
      <c r="G843" s="134" t="s">
        <v>258</v>
      </c>
      <c r="H843" s="135">
        <v>29</v>
      </c>
      <c r="I843" s="136"/>
      <c r="J843" s="137">
        <f>ROUND(I843*H843,2)</f>
        <v>0</v>
      </c>
      <c r="K843" s="133" t="s">
        <v>143</v>
      </c>
      <c r="L843" s="31"/>
      <c r="M843" s="138" t="s">
        <v>1</v>
      </c>
      <c r="N843" s="139" t="s">
        <v>45</v>
      </c>
      <c r="P843" s="140">
        <f>O843*H843</f>
        <v>0</v>
      </c>
      <c r="Q843" s="140">
        <v>3.3E-4</v>
      </c>
      <c r="R843" s="140">
        <f>Q843*H843</f>
        <v>9.5700000000000004E-3</v>
      </c>
      <c r="S843" s="140">
        <v>0</v>
      </c>
      <c r="T843" s="141">
        <f>S843*H843</f>
        <v>0</v>
      </c>
      <c r="AR843" s="142" t="s">
        <v>134</v>
      </c>
      <c r="AT843" s="142" t="s">
        <v>129</v>
      </c>
      <c r="AU843" s="142" t="s">
        <v>90</v>
      </c>
      <c r="AY843" s="16" t="s">
        <v>127</v>
      </c>
      <c r="BE843" s="143">
        <f>IF(N843="základní",J843,0)</f>
        <v>0</v>
      </c>
      <c r="BF843" s="143">
        <f>IF(N843="snížená",J843,0)</f>
        <v>0</v>
      </c>
      <c r="BG843" s="143">
        <f>IF(N843="zákl. přenesená",J843,0)</f>
        <v>0</v>
      </c>
      <c r="BH843" s="143">
        <f>IF(N843="sníž. přenesená",J843,0)</f>
        <v>0</v>
      </c>
      <c r="BI843" s="143">
        <f>IF(N843="nulová",J843,0)</f>
        <v>0</v>
      </c>
      <c r="BJ843" s="16" t="s">
        <v>88</v>
      </c>
      <c r="BK843" s="143">
        <f>ROUND(I843*H843,2)</f>
        <v>0</v>
      </c>
      <c r="BL843" s="16" t="s">
        <v>134</v>
      </c>
      <c r="BM843" s="142" t="s">
        <v>788</v>
      </c>
    </row>
    <row r="844" spans="2:65" s="1" customFormat="1" ht="11.25">
      <c r="B844" s="31"/>
      <c r="D844" s="144" t="s">
        <v>136</v>
      </c>
      <c r="F844" s="145" t="s">
        <v>789</v>
      </c>
      <c r="I844" s="146"/>
      <c r="L844" s="31"/>
      <c r="M844" s="147"/>
      <c r="T844" s="55"/>
      <c r="AT844" s="16" t="s">
        <v>136</v>
      </c>
      <c r="AU844" s="16" t="s">
        <v>90</v>
      </c>
    </row>
    <row r="845" spans="2:65" s="1" customFormat="1" ht="11.25">
      <c r="B845" s="31"/>
      <c r="D845" s="161" t="s">
        <v>146</v>
      </c>
      <c r="F845" s="162" t="s">
        <v>790</v>
      </c>
      <c r="I845" s="146"/>
      <c r="L845" s="31"/>
      <c r="M845" s="147"/>
      <c r="T845" s="55"/>
      <c r="AT845" s="16" t="s">
        <v>146</v>
      </c>
      <c r="AU845" s="16" t="s">
        <v>90</v>
      </c>
    </row>
    <row r="846" spans="2:65" s="12" customFormat="1" ht="11.25">
      <c r="B846" s="148"/>
      <c r="D846" s="144" t="s">
        <v>137</v>
      </c>
      <c r="E846" s="149" t="s">
        <v>1</v>
      </c>
      <c r="F846" s="150" t="s">
        <v>512</v>
      </c>
      <c r="H846" s="149" t="s">
        <v>1</v>
      </c>
      <c r="I846" s="151"/>
      <c r="L846" s="148"/>
      <c r="M846" s="152"/>
      <c r="T846" s="153"/>
      <c r="AT846" s="149" t="s">
        <v>137</v>
      </c>
      <c r="AU846" s="149" t="s">
        <v>90</v>
      </c>
      <c r="AV846" s="12" t="s">
        <v>88</v>
      </c>
      <c r="AW846" s="12" t="s">
        <v>36</v>
      </c>
      <c r="AX846" s="12" t="s">
        <v>80</v>
      </c>
      <c r="AY846" s="149" t="s">
        <v>127</v>
      </c>
    </row>
    <row r="847" spans="2:65" s="12" customFormat="1" ht="11.25">
      <c r="B847" s="148"/>
      <c r="D847" s="144" t="s">
        <v>137</v>
      </c>
      <c r="E847" s="149" t="s">
        <v>1</v>
      </c>
      <c r="F847" s="150" t="s">
        <v>245</v>
      </c>
      <c r="H847" s="149" t="s">
        <v>1</v>
      </c>
      <c r="I847" s="151"/>
      <c r="L847" s="148"/>
      <c r="M847" s="152"/>
      <c r="T847" s="153"/>
      <c r="AT847" s="149" t="s">
        <v>137</v>
      </c>
      <c r="AU847" s="149" t="s">
        <v>90</v>
      </c>
      <c r="AV847" s="12" t="s">
        <v>88</v>
      </c>
      <c r="AW847" s="12" t="s">
        <v>36</v>
      </c>
      <c r="AX847" s="12" t="s">
        <v>80</v>
      </c>
      <c r="AY847" s="149" t="s">
        <v>127</v>
      </c>
    </row>
    <row r="848" spans="2:65" s="13" customFormat="1" ht="11.25">
      <c r="B848" s="154"/>
      <c r="D848" s="144" t="s">
        <v>137</v>
      </c>
      <c r="E848" s="155" t="s">
        <v>1</v>
      </c>
      <c r="F848" s="156" t="s">
        <v>177</v>
      </c>
      <c r="H848" s="157">
        <v>6</v>
      </c>
      <c r="I848" s="158"/>
      <c r="L848" s="154"/>
      <c r="M848" s="159"/>
      <c r="T848" s="160"/>
      <c r="AT848" s="155" t="s">
        <v>137</v>
      </c>
      <c r="AU848" s="155" t="s">
        <v>90</v>
      </c>
      <c r="AV848" s="13" t="s">
        <v>90</v>
      </c>
      <c r="AW848" s="13" t="s">
        <v>36</v>
      </c>
      <c r="AX848" s="13" t="s">
        <v>80</v>
      </c>
      <c r="AY848" s="155" t="s">
        <v>127</v>
      </c>
    </row>
    <row r="849" spans="2:65" s="12" customFormat="1" ht="11.25">
      <c r="B849" s="148"/>
      <c r="D849" s="144" t="s">
        <v>137</v>
      </c>
      <c r="E849" s="149" t="s">
        <v>1</v>
      </c>
      <c r="F849" s="150" t="s">
        <v>151</v>
      </c>
      <c r="H849" s="149" t="s">
        <v>1</v>
      </c>
      <c r="I849" s="151"/>
      <c r="L849" s="148"/>
      <c r="M849" s="152"/>
      <c r="T849" s="153"/>
      <c r="AT849" s="149" t="s">
        <v>137</v>
      </c>
      <c r="AU849" s="149" t="s">
        <v>90</v>
      </c>
      <c r="AV849" s="12" t="s">
        <v>88</v>
      </c>
      <c r="AW849" s="12" t="s">
        <v>36</v>
      </c>
      <c r="AX849" s="12" t="s">
        <v>80</v>
      </c>
      <c r="AY849" s="149" t="s">
        <v>127</v>
      </c>
    </row>
    <row r="850" spans="2:65" s="13" customFormat="1" ht="11.25">
      <c r="B850" s="154"/>
      <c r="D850" s="144" t="s">
        <v>137</v>
      </c>
      <c r="E850" s="155" t="s">
        <v>1</v>
      </c>
      <c r="F850" s="156" t="s">
        <v>301</v>
      </c>
      <c r="H850" s="157">
        <v>23</v>
      </c>
      <c r="I850" s="158"/>
      <c r="L850" s="154"/>
      <c r="M850" s="159"/>
      <c r="T850" s="160"/>
      <c r="AT850" s="155" t="s">
        <v>137</v>
      </c>
      <c r="AU850" s="155" t="s">
        <v>90</v>
      </c>
      <c r="AV850" s="13" t="s">
        <v>90</v>
      </c>
      <c r="AW850" s="13" t="s">
        <v>36</v>
      </c>
      <c r="AX850" s="13" t="s">
        <v>80</v>
      </c>
      <c r="AY850" s="155" t="s">
        <v>127</v>
      </c>
    </row>
    <row r="851" spans="2:65" s="14" customFormat="1" ht="11.25">
      <c r="B851" s="163"/>
      <c r="D851" s="144" t="s">
        <v>137</v>
      </c>
      <c r="E851" s="164" t="s">
        <v>1</v>
      </c>
      <c r="F851" s="165" t="s">
        <v>153</v>
      </c>
      <c r="H851" s="166">
        <v>29</v>
      </c>
      <c r="I851" s="167"/>
      <c r="L851" s="163"/>
      <c r="M851" s="168"/>
      <c r="T851" s="169"/>
      <c r="AT851" s="164" t="s">
        <v>137</v>
      </c>
      <c r="AU851" s="164" t="s">
        <v>90</v>
      </c>
      <c r="AV851" s="14" t="s">
        <v>134</v>
      </c>
      <c r="AW851" s="14" t="s">
        <v>36</v>
      </c>
      <c r="AX851" s="14" t="s">
        <v>88</v>
      </c>
      <c r="AY851" s="164" t="s">
        <v>127</v>
      </c>
    </row>
    <row r="852" spans="2:65" s="1" customFormat="1" ht="16.5" customHeight="1">
      <c r="B852" s="31"/>
      <c r="C852" s="171" t="s">
        <v>791</v>
      </c>
      <c r="D852" s="171" t="s">
        <v>361</v>
      </c>
      <c r="E852" s="172" t="s">
        <v>792</v>
      </c>
      <c r="F852" s="173" t="s">
        <v>793</v>
      </c>
      <c r="G852" s="174" t="s">
        <v>258</v>
      </c>
      <c r="H852" s="175">
        <v>29</v>
      </c>
      <c r="I852" s="176"/>
      <c r="J852" s="177">
        <f>ROUND(I852*H852,2)</f>
        <v>0</v>
      </c>
      <c r="K852" s="173" t="s">
        <v>143</v>
      </c>
      <c r="L852" s="178"/>
      <c r="M852" s="179" t="s">
        <v>1</v>
      </c>
      <c r="N852" s="180" t="s">
        <v>45</v>
      </c>
      <c r="P852" s="140">
        <f>O852*H852</f>
        <v>0</v>
      </c>
      <c r="Q852" s="140">
        <v>1E-4</v>
      </c>
      <c r="R852" s="140">
        <f>Q852*H852</f>
        <v>2.9000000000000002E-3</v>
      </c>
      <c r="S852" s="140">
        <v>0</v>
      </c>
      <c r="T852" s="141">
        <f>S852*H852</f>
        <v>0</v>
      </c>
      <c r="AR852" s="142" t="s">
        <v>192</v>
      </c>
      <c r="AT852" s="142" t="s">
        <v>361</v>
      </c>
      <c r="AU852" s="142" t="s">
        <v>90</v>
      </c>
      <c r="AY852" s="16" t="s">
        <v>127</v>
      </c>
      <c r="BE852" s="143">
        <f>IF(N852="základní",J852,0)</f>
        <v>0</v>
      </c>
      <c r="BF852" s="143">
        <f>IF(N852="snížená",J852,0)</f>
        <v>0</v>
      </c>
      <c r="BG852" s="143">
        <f>IF(N852="zákl. přenesená",J852,0)</f>
        <v>0</v>
      </c>
      <c r="BH852" s="143">
        <f>IF(N852="sníž. přenesená",J852,0)</f>
        <v>0</v>
      </c>
      <c r="BI852" s="143">
        <f>IF(N852="nulová",J852,0)</f>
        <v>0</v>
      </c>
      <c r="BJ852" s="16" t="s">
        <v>88</v>
      </c>
      <c r="BK852" s="143">
        <f>ROUND(I852*H852,2)</f>
        <v>0</v>
      </c>
      <c r="BL852" s="16" t="s">
        <v>134</v>
      </c>
      <c r="BM852" s="142" t="s">
        <v>794</v>
      </c>
    </row>
    <row r="853" spans="2:65" s="1" customFormat="1" ht="11.25">
      <c r="B853" s="31"/>
      <c r="D853" s="144" t="s">
        <v>136</v>
      </c>
      <c r="F853" s="145" t="s">
        <v>793</v>
      </c>
      <c r="I853" s="146"/>
      <c r="L853" s="31"/>
      <c r="M853" s="147"/>
      <c r="T853" s="55"/>
      <c r="AT853" s="16" t="s">
        <v>136</v>
      </c>
      <c r="AU853" s="16" t="s">
        <v>90</v>
      </c>
    </row>
    <row r="854" spans="2:65" s="12" customFormat="1" ht="11.25">
      <c r="B854" s="148"/>
      <c r="D854" s="144" t="s">
        <v>137</v>
      </c>
      <c r="E854" s="149" t="s">
        <v>1</v>
      </c>
      <c r="F854" s="150" t="s">
        <v>512</v>
      </c>
      <c r="H854" s="149" t="s">
        <v>1</v>
      </c>
      <c r="I854" s="151"/>
      <c r="L854" s="148"/>
      <c r="M854" s="152"/>
      <c r="T854" s="153"/>
      <c r="AT854" s="149" t="s">
        <v>137</v>
      </c>
      <c r="AU854" s="149" t="s">
        <v>90</v>
      </c>
      <c r="AV854" s="12" t="s">
        <v>88</v>
      </c>
      <c r="AW854" s="12" t="s">
        <v>36</v>
      </c>
      <c r="AX854" s="12" t="s">
        <v>80</v>
      </c>
      <c r="AY854" s="149" t="s">
        <v>127</v>
      </c>
    </row>
    <row r="855" spans="2:65" s="12" customFormat="1" ht="11.25">
      <c r="B855" s="148"/>
      <c r="D855" s="144" t="s">
        <v>137</v>
      </c>
      <c r="E855" s="149" t="s">
        <v>1</v>
      </c>
      <c r="F855" s="150" t="s">
        <v>245</v>
      </c>
      <c r="H855" s="149" t="s">
        <v>1</v>
      </c>
      <c r="I855" s="151"/>
      <c r="L855" s="148"/>
      <c r="M855" s="152"/>
      <c r="T855" s="153"/>
      <c r="AT855" s="149" t="s">
        <v>137</v>
      </c>
      <c r="AU855" s="149" t="s">
        <v>90</v>
      </c>
      <c r="AV855" s="12" t="s">
        <v>88</v>
      </c>
      <c r="AW855" s="12" t="s">
        <v>36</v>
      </c>
      <c r="AX855" s="12" t="s">
        <v>80</v>
      </c>
      <c r="AY855" s="149" t="s">
        <v>127</v>
      </c>
    </row>
    <row r="856" spans="2:65" s="13" customFormat="1" ht="11.25">
      <c r="B856" s="154"/>
      <c r="D856" s="144" t="s">
        <v>137</v>
      </c>
      <c r="E856" s="155" t="s">
        <v>1</v>
      </c>
      <c r="F856" s="156" t="s">
        <v>177</v>
      </c>
      <c r="H856" s="157">
        <v>6</v>
      </c>
      <c r="I856" s="158"/>
      <c r="L856" s="154"/>
      <c r="M856" s="159"/>
      <c r="T856" s="160"/>
      <c r="AT856" s="155" t="s">
        <v>137</v>
      </c>
      <c r="AU856" s="155" t="s">
        <v>90</v>
      </c>
      <c r="AV856" s="13" t="s">
        <v>90</v>
      </c>
      <c r="AW856" s="13" t="s">
        <v>36</v>
      </c>
      <c r="AX856" s="13" t="s">
        <v>80</v>
      </c>
      <c r="AY856" s="155" t="s">
        <v>127</v>
      </c>
    </row>
    <row r="857" spans="2:65" s="12" customFormat="1" ht="11.25">
      <c r="B857" s="148"/>
      <c r="D857" s="144" t="s">
        <v>137</v>
      </c>
      <c r="E857" s="149" t="s">
        <v>1</v>
      </c>
      <c r="F857" s="150" t="s">
        <v>151</v>
      </c>
      <c r="H857" s="149" t="s">
        <v>1</v>
      </c>
      <c r="I857" s="151"/>
      <c r="L857" s="148"/>
      <c r="M857" s="152"/>
      <c r="T857" s="153"/>
      <c r="AT857" s="149" t="s">
        <v>137</v>
      </c>
      <c r="AU857" s="149" t="s">
        <v>90</v>
      </c>
      <c r="AV857" s="12" t="s">
        <v>88</v>
      </c>
      <c r="AW857" s="12" t="s">
        <v>36</v>
      </c>
      <c r="AX857" s="12" t="s">
        <v>80</v>
      </c>
      <c r="AY857" s="149" t="s">
        <v>127</v>
      </c>
    </row>
    <row r="858" spans="2:65" s="13" customFormat="1" ht="11.25">
      <c r="B858" s="154"/>
      <c r="D858" s="144" t="s">
        <v>137</v>
      </c>
      <c r="E858" s="155" t="s">
        <v>1</v>
      </c>
      <c r="F858" s="156" t="s">
        <v>301</v>
      </c>
      <c r="H858" s="157">
        <v>23</v>
      </c>
      <c r="I858" s="158"/>
      <c r="L858" s="154"/>
      <c r="M858" s="159"/>
      <c r="T858" s="160"/>
      <c r="AT858" s="155" t="s">
        <v>137</v>
      </c>
      <c r="AU858" s="155" t="s">
        <v>90</v>
      </c>
      <c r="AV858" s="13" t="s">
        <v>90</v>
      </c>
      <c r="AW858" s="13" t="s">
        <v>36</v>
      </c>
      <c r="AX858" s="13" t="s">
        <v>80</v>
      </c>
      <c r="AY858" s="155" t="s">
        <v>127</v>
      </c>
    </row>
    <row r="859" spans="2:65" s="14" customFormat="1" ht="11.25">
      <c r="B859" s="163"/>
      <c r="D859" s="144" t="s">
        <v>137</v>
      </c>
      <c r="E859" s="164" t="s">
        <v>1</v>
      </c>
      <c r="F859" s="165" t="s">
        <v>153</v>
      </c>
      <c r="H859" s="166">
        <v>29</v>
      </c>
      <c r="I859" s="167"/>
      <c r="L859" s="163"/>
      <c r="M859" s="168"/>
      <c r="T859" s="169"/>
      <c r="AT859" s="164" t="s">
        <v>137</v>
      </c>
      <c r="AU859" s="164" t="s">
        <v>90</v>
      </c>
      <c r="AV859" s="14" t="s">
        <v>134</v>
      </c>
      <c r="AW859" s="14" t="s">
        <v>36</v>
      </c>
      <c r="AX859" s="14" t="s">
        <v>88</v>
      </c>
      <c r="AY859" s="164" t="s">
        <v>127</v>
      </c>
    </row>
    <row r="860" spans="2:65" s="1" customFormat="1" ht="16.5" customHeight="1">
      <c r="B860" s="31"/>
      <c r="C860" s="131" t="s">
        <v>795</v>
      </c>
      <c r="D860" s="131" t="s">
        <v>129</v>
      </c>
      <c r="E860" s="132" t="s">
        <v>796</v>
      </c>
      <c r="F860" s="133" t="s">
        <v>797</v>
      </c>
      <c r="G860" s="134" t="s">
        <v>201</v>
      </c>
      <c r="H860" s="135">
        <v>346</v>
      </c>
      <c r="I860" s="136"/>
      <c r="J860" s="137">
        <f>ROUND(I860*H860,2)</f>
        <v>0</v>
      </c>
      <c r="K860" s="133" t="s">
        <v>143</v>
      </c>
      <c r="L860" s="31"/>
      <c r="M860" s="138" t="s">
        <v>1</v>
      </c>
      <c r="N860" s="139" t="s">
        <v>45</v>
      </c>
      <c r="P860" s="140">
        <f>O860*H860</f>
        <v>0</v>
      </c>
      <c r="Q860" s="140">
        <v>1.9000000000000001E-4</v>
      </c>
      <c r="R860" s="140">
        <f>Q860*H860</f>
        <v>6.5740000000000007E-2</v>
      </c>
      <c r="S860" s="140">
        <v>0</v>
      </c>
      <c r="T860" s="141">
        <f>S860*H860</f>
        <v>0</v>
      </c>
      <c r="AR860" s="142" t="s">
        <v>134</v>
      </c>
      <c r="AT860" s="142" t="s">
        <v>129</v>
      </c>
      <c r="AU860" s="142" t="s">
        <v>90</v>
      </c>
      <c r="AY860" s="16" t="s">
        <v>127</v>
      </c>
      <c r="BE860" s="143">
        <f>IF(N860="základní",J860,0)</f>
        <v>0</v>
      </c>
      <c r="BF860" s="143">
        <f>IF(N860="snížená",J860,0)</f>
        <v>0</v>
      </c>
      <c r="BG860" s="143">
        <f>IF(N860="zákl. přenesená",J860,0)</f>
        <v>0</v>
      </c>
      <c r="BH860" s="143">
        <f>IF(N860="sníž. přenesená",J860,0)</f>
        <v>0</v>
      </c>
      <c r="BI860" s="143">
        <f>IF(N860="nulová",J860,0)</f>
        <v>0</v>
      </c>
      <c r="BJ860" s="16" t="s">
        <v>88</v>
      </c>
      <c r="BK860" s="143">
        <f>ROUND(I860*H860,2)</f>
        <v>0</v>
      </c>
      <c r="BL860" s="16" t="s">
        <v>134</v>
      </c>
      <c r="BM860" s="142" t="s">
        <v>798</v>
      </c>
    </row>
    <row r="861" spans="2:65" s="1" customFormat="1" ht="11.25">
      <c r="B861" s="31"/>
      <c r="D861" s="144" t="s">
        <v>136</v>
      </c>
      <c r="F861" s="145" t="s">
        <v>799</v>
      </c>
      <c r="I861" s="146"/>
      <c r="L861" s="31"/>
      <c r="M861" s="147"/>
      <c r="T861" s="55"/>
      <c r="AT861" s="16" t="s">
        <v>136</v>
      </c>
      <c r="AU861" s="16" t="s">
        <v>90</v>
      </c>
    </row>
    <row r="862" spans="2:65" s="1" customFormat="1" ht="11.25">
      <c r="B862" s="31"/>
      <c r="D862" s="161" t="s">
        <v>146</v>
      </c>
      <c r="F862" s="162" t="s">
        <v>800</v>
      </c>
      <c r="I862" s="146"/>
      <c r="L862" s="31"/>
      <c r="M862" s="147"/>
      <c r="T862" s="55"/>
      <c r="AT862" s="16" t="s">
        <v>146</v>
      </c>
      <c r="AU862" s="16" t="s">
        <v>90</v>
      </c>
    </row>
    <row r="863" spans="2:65" s="12" customFormat="1" ht="11.25">
      <c r="B863" s="148"/>
      <c r="D863" s="144" t="s">
        <v>137</v>
      </c>
      <c r="E863" s="149" t="s">
        <v>1</v>
      </c>
      <c r="F863" s="150" t="s">
        <v>512</v>
      </c>
      <c r="H863" s="149" t="s">
        <v>1</v>
      </c>
      <c r="I863" s="151"/>
      <c r="L863" s="148"/>
      <c r="M863" s="152"/>
      <c r="T863" s="153"/>
      <c r="AT863" s="149" t="s">
        <v>137</v>
      </c>
      <c r="AU863" s="149" t="s">
        <v>90</v>
      </c>
      <c r="AV863" s="12" t="s">
        <v>88</v>
      </c>
      <c r="AW863" s="12" t="s">
        <v>36</v>
      </c>
      <c r="AX863" s="12" t="s">
        <v>80</v>
      </c>
      <c r="AY863" s="149" t="s">
        <v>127</v>
      </c>
    </row>
    <row r="864" spans="2:65" s="12" customFormat="1" ht="11.25">
      <c r="B864" s="148"/>
      <c r="D864" s="144" t="s">
        <v>137</v>
      </c>
      <c r="E864" s="149" t="s">
        <v>1</v>
      </c>
      <c r="F864" s="150" t="s">
        <v>245</v>
      </c>
      <c r="H864" s="149" t="s">
        <v>1</v>
      </c>
      <c r="I864" s="151"/>
      <c r="L864" s="148"/>
      <c r="M864" s="152"/>
      <c r="T864" s="153"/>
      <c r="AT864" s="149" t="s">
        <v>137</v>
      </c>
      <c r="AU864" s="149" t="s">
        <v>90</v>
      </c>
      <c r="AV864" s="12" t="s">
        <v>88</v>
      </c>
      <c r="AW864" s="12" t="s">
        <v>36</v>
      </c>
      <c r="AX864" s="12" t="s">
        <v>80</v>
      </c>
      <c r="AY864" s="149" t="s">
        <v>127</v>
      </c>
    </row>
    <row r="865" spans="2:65" s="13" customFormat="1" ht="11.25">
      <c r="B865" s="154"/>
      <c r="D865" s="144" t="s">
        <v>137</v>
      </c>
      <c r="E865" s="155" t="s">
        <v>1</v>
      </c>
      <c r="F865" s="156" t="s">
        <v>730</v>
      </c>
      <c r="H865" s="157">
        <v>300</v>
      </c>
      <c r="I865" s="158"/>
      <c r="L865" s="154"/>
      <c r="M865" s="159"/>
      <c r="T865" s="160"/>
      <c r="AT865" s="155" t="s">
        <v>137</v>
      </c>
      <c r="AU865" s="155" t="s">
        <v>90</v>
      </c>
      <c r="AV865" s="13" t="s">
        <v>90</v>
      </c>
      <c r="AW865" s="13" t="s">
        <v>36</v>
      </c>
      <c r="AX865" s="13" t="s">
        <v>80</v>
      </c>
      <c r="AY865" s="155" t="s">
        <v>127</v>
      </c>
    </row>
    <row r="866" spans="2:65" s="12" customFormat="1" ht="11.25">
      <c r="B866" s="148"/>
      <c r="D866" s="144" t="s">
        <v>137</v>
      </c>
      <c r="E866" s="149" t="s">
        <v>1</v>
      </c>
      <c r="F866" s="150" t="s">
        <v>151</v>
      </c>
      <c r="H866" s="149" t="s">
        <v>1</v>
      </c>
      <c r="I866" s="151"/>
      <c r="L866" s="148"/>
      <c r="M866" s="152"/>
      <c r="T866" s="153"/>
      <c r="AT866" s="149" t="s">
        <v>137</v>
      </c>
      <c r="AU866" s="149" t="s">
        <v>90</v>
      </c>
      <c r="AV866" s="12" t="s">
        <v>88</v>
      </c>
      <c r="AW866" s="12" t="s">
        <v>36</v>
      </c>
      <c r="AX866" s="12" t="s">
        <v>80</v>
      </c>
      <c r="AY866" s="149" t="s">
        <v>127</v>
      </c>
    </row>
    <row r="867" spans="2:65" s="13" customFormat="1" ht="11.25">
      <c r="B867" s="154"/>
      <c r="D867" s="144" t="s">
        <v>137</v>
      </c>
      <c r="E867" s="155" t="s">
        <v>1</v>
      </c>
      <c r="F867" s="156" t="s">
        <v>474</v>
      </c>
      <c r="H867" s="157">
        <v>46</v>
      </c>
      <c r="I867" s="158"/>
      <c r="L867" s="154"/>
      <c r="M867" s="159"/>
      <c r="T867" s="160"/>
      <c r="AT867" s="155" t="s">
        <v>137</v>
      </c>
      <c r="AU867" s="155" t="s">
        <v>90</v>
      </c>
      <c r="AV867" s="13" t="s">
        <v>90</v>
      </c>
      <c r="AW867" s="13" t="s">
        <v>36</v>
      </c>
      <c r="AX867" s="13" t="s">
        <v>80</v>
      </c>
      <c r="AY867" s="155" t="s">
        <v>127</v>
      </c>
    </row>
    <row r="868" spans="2:65" s="14" customFormat="1" ht="11.25">
      <c r="B868" s="163"/>
      <c r="D868" s="144" t="s">
        <v>137</v>
      </c>
      <c r="E868" s="164" t="s">
        <v>1</v>
      </c>
      <c r="F868" s="165" t="s">
        <v>153</v>
      </c>
      <c r="H868" s="166">
        <v>346</v>
      </c>
      <c r="I868" s="167"/>
      <c r="L868" s="163"/>
      <c r="M868" s="168"/>
      <c r="T868" s="169"/>
      <c r="AT868" s="164" t="s">
        <v>137</v>
      </c>
      <c r="AU868" s="164" t="s">
        <v>90</v>
      </c>
      <c r="AV868" s="14" t="s">
        <v>134</v>
      </c>
      <c r="AW868" s="14" t="s">
        <v>36</v>
      </c>
      <c r="AX868" s="14" t="s">
        <v>88</v>
      </c>
      <c r="AY868" s="164" t="s">
        <v>127</v>
      </c>
    </row>
    <row r="869" spans="2:65" s="1" customFormat="1" ht="24.2" customHeight="1">
      <c r="B869" s="31"/>
      <c r="C869" s="131" t="s">
        <v>801</v>
      </c>
      <c r="D869" s="131" t="s">
        <v>129</v>
      </c>
      <c r="E869" s="132" t="s">
        <v>802</v>
      </c>
      <c r="F869" s="133" t="s">
        <v>803</v>
      </c>
      <c r="G869" s="134" t="s">
        <v>201</v>
      </c>
      <c r="H869" s="135">
        <v>298</v>
      </c>
      <c r="I869" s="136"/>
      <c r="J869" s="137">
        <f>ROUND(I869*H869,2)</f>
        <v>0</v>
      </c>
      <c r="K869" s="133" t="s">
        <v>143</v>
      </c>
      <c r="L869" s="31"/>
      <c r="M869" s="138" t="s">
        <v>1</v>
      </c>
      <c r="N869" s="139" t="s">
        <v>45</v>
      </c>
      <c r="P869" s="140">
        <f>O869*H869</f>
        <v>0</v>
      </c>
      <c r="Q869" s="140">
        <v>9.0000000000000006E-5</v>
      </c>
      <c r="R869" s="140">
        <f>Q869*H869</f>
        <v>2.682E-2</v>
      </c>
      <c r="S869" s="140">
        <v>0</v>
      </c>
      <c r="T869" s="141">
        <f>S869*H869</f>
        <v>0</v>
      </c>
      <c r="AR869" s="142" t="s">
        <v>134</v>
      </c>
      <c r="AT869" s="142" t="s">
        <v>129</v>
      </c>
      <c r="AU869" s="142" t="s">
        <v>90</v>
      </c>
      <c r="AY869" s="16" t="s">
        <v>127</v>
      </c>
      <c r="BE869" s="143">
        <f>IF(N869="základní",J869,0)</f>
        <v>0</v>
      </c>
      <c r="BF869" s="143">
        <f>IF(N869="snížená",J869,0)</f>
        <v>0</v>
      </c>
      <c r="BG869" s="143">
        <f>IF(N869="zákl. přenesená",J869,0)</f>
        <v>0</v>
      </c>
      <c r="BH869" s="143">
        <f>IF(N869="sníž. přenesená",J869,0)</f>
        <v>0</v>
      </c>
      <c r="BI869" s="143">
        <f>IF(N869="nulová",J869,0)</f>
        <v>0</v>
      </c>
      <c r="BJ869" s="16" t="s">
        <v>88</v>
      </c>
      <c r="BK869" s="143">
        <f>ROUND(I869*H869,2)</f>
        <v>0</v>
      </c>
      <c r="BL869" s="16" t="s">
        <v>134</v>
      </c>
      <c r="BM869" s="142" t="s">
        <v>804</v>
      </c>
    </row>
    <row r="870" spans="2:65" s="1" customFormat="1" ht="11.25">
      <c r="B870" s="31"/>
      <c r="D870" s="144" t="s">
        <v>136</v>
      </c>
      <c r="F870" s="145" t="s">
        <v>805</v>
      </c>
      <c r="I870" s="146"/>
      <c r="L870" s="31"/>
      <c r="M870" s="147"/>
      <c r="T870" s="55"/>
      <c r="AT870" s="16" t="s">
        <v>136</v>
      </c>
      <c r="AU870" s="16" t="s">
        <v>90</v>
      </c>
    </row>
    <row r="871" spans="2:65" s="1" customFormat="1" ht="11.25">
      <c r="B871" s="31"/>
      <c r="D871" s="161" t="s">
        <v>146</v>
      </c>
      <c r="F871" s="162" t="s">
        <v>806</v>
      </c>
      <c r="I871" s="146"/>
      <c r="L871" s="31"/>
      <c r="M871" s="147"/>
      <c r="T871" s="55"/>
      <c r="AT871" s="16" t="s">
        <v>146</v>
      </c>
      <c r="AU871" s="16" t="s">
        <v>90</v>
      </c>
    </row>
    <row r="872" spans="2:65" s="12" customFormat="1" ht="11.25">
      <c r="B872" s="148"/>
      <c r="D872" s="144" t="s">
        <v>137</v>
      </c>
      <c r="E872" s="149" t="s">
        <v>1</v>
      </c>
      <c r="F872" s="150" t="s">
        <v>512</v>
      </c>
      <c r="H872" s="149" t="s">
        <v>1</v>
      </c>
      <c r="I872" s="151"/>
      <c r="L872" s="148"/>
      <c r="M872" s="152"/>
      <c r="T872" s="153"/>
      <c r="AT872" s="149" t="s">
        <v>137</v>
      </c>
      <c r="AU872" s="149" t="s">
        <v>90</v>
      </c>
      <c r="AV872" s="12" t="s">
        <v>88</v>
      </c>
      <c r="AW872" s="12" t="s">
        <v>36</v>
      </c>
      <c r="AX872" s="12" t="s">
        <v>80</v>
      </c>
      <c r="AY872" s="149" t="s">
        <v>127</v>
      </c>
    </row>
    <row r="873" spans="2:65" s="12" customFormat="1" ht="11.25">
      <c r="B873" s="148"/>
      <c r="D873" s="144" t="s">
        <v>137</v>
      </c>
      <c r="E873" s="149" t="s">
        <v>1</v>
      </c>
      <c r="F873" s="150" t="s">
        <v>245</v>
      </c>
      <c r="H873" s="149" t="s">
        <v>1</v>
      </c>
      <c r="I873" s="151"/>
      <c r="L873" s="148"/>
      <c r="M873" s="152"/>
      <c r="T873" s="153"/>
      <c r="AT873" s="149" t="s">
        <v>137</v>
      </c>
      <c r="AU873" s="149" t="s">
        <v>90</v>
      </c>
      <c r="AV873" s="12" t="s">
        <v>88</v>
      </c>
      <c r="AW873" s="12" t="s">
        <v>36</v>
      </c>
      <c r="AX873" s="12" t="s">
        <v>80</v>
      </c>
      <c r="AY873" s="149" t="s">
        <v>127</v>
      </c>
    </row>
    <row r="874" spans="2:65" s="13" customFormat="1" ht="11.25">
      <c r="B874" s="154"/>
      <c r="D874" s="144" t="s">
        <v>137</v>
      </c>
      <c r="E874" s="155" t="s">
        <v>1</v>
      </c>
      <c r="F874" s="156" t="s">
        <v>393</v>
      </c>
      <c r="H874" s="157">
        <v>252</v>
      </c>
      <c r="I874" s="158"/>
      <c r="L874" s="154"/>
      <c r="M874" s="159"/>
      <c r="T874" s="160"/>
      <c r="AT874" s="155" t="s">
        <v>137</v>
      </c>
      <c r="AU874" s="155" t="s">
        <v>90</v>
      </c>
      <c r="AV874" s="13" t="s">
        <v>90</v>
      </c>
      <c r="AW874" s="13" t="s">
        <v>36</v>
      </c>
      <c r="AX874" s="13" t="s">
        <v>80</v>
      </c>
      <c r="AY874" s="155" t="s">
        <v>127</v>
      </c>
    </row>
    <row r="875" spans="2:65" s="12" customFormat="1" ht="11.25">
      <c r="B875" s="148"/>
      <c r="D875" s="144" t="s">
        <v>137</v>
      </c>
      <c r="E875" s="149" t="s">
        <v>1</v>
      </c>
      <c r="F875" s="150" t="s">
        <v>151</v>
      </c>
      <c r="H875" s="149" t="s">
        <v>1</v>
      </c>
      <c r="I875" s="151"/>
      <c r="L875" s="148"/>
      <c r="M875" s="152"/>
      <c r="T875" s="153"/>
      <c r="AT875" s="149" t="s">
        <v>137</v>
      </c>
      <c r="AU875" s="149" t="s">
        <v>90</v>
      </c>
      <c r="AV875" s="12" t="s">
        <v>88</v>
      </c>
      <c r="AW875" s="12" t="s">
        <v>36</v>
      </c>
      <c r="AX875" s="12" t="s">
        <v>80</v>
      </c>
      <c r="AY875" s="149" t="s">
        <v>127</v>
      </c>
    </row>
    <row r="876" spans="2:65" s="13" customFormat="1" ht="11.25">
      <c r="B876" s="154"/>
      <c r="D876" s="144" t="s">
        <v>137</v>
      </c>
      <c r="E876" s="155" t="s">
        <v>1</v>
      </c>
      <c r="F876" s="156" t="s">
        <v>474</v>
      </c>
      <c r="H876" s="157">
        <v>46</v>
      </c>
      <c r="I876" s="158"/>
      <c r="L876" s="154"/>
      <c r="M876" s="159"/>
      <c r="T876" s="160"/>
      <c r="AT876" s="155" t="s">
        <v>137</v>
      </c>
      <c r="AU876" s="155" t="s">
        <v>90</v>
      </c>
      <c r="AV876" s="13" t="s">
        <v>90</v>
      </c>
      <c r="AW876" s="13" t="s">
        <v>36</v>
      </c>
      <c r="AX876" s="13" t="s">
        <v>80</v>
      </c>
      <c r="AY876" s="155" t="s">
        <v>127</v>
      </c>
    </row>
    <row r="877" spans="2:65" s="14" customFormat="1" ht="11.25">
      <c r="B877" s="163"/>
      <c r="D877" s="144" t="s">
        <v>137</v>
      </c>
      <c r="E877" s="164" t="s">
        <v>1</v>
      </c>
      <c r="F877" s="165" t="s">
        <v>153</v>
      </c>
      <c r="H877" s="166">
        <v>298</v>
      </c>
      <c r="I877" s="167"/>
      <c r="L877" s="163"/>
      <c r="M877" s="168"/>
      <c r="T877" s="169"/>
      <c r="AT877" s="164" t="s">
        <v>137</v>
      </c>
      <c r="AU877" s="164" t="s">
        <v>90</v>
      </c>
      <c r="AV877" s="14" t="s">
        <v>134</v>
      </c>
      <c r="AW877" s="14" t="s">
        <v>36</v>
      </c>
      <c r="AX877" s="14" t="s">
        <v>88</v>
      </c>
      <c r="AY877" s="164" t="s">
        <v>127</v>
      </c>
    </row>
    <row r="878" spans="2:65" s="1" customFormat="1" ht="16.5" customHeight="1">
      <c r="B878" s="31"/>
      <c r="C878" s="131" t="s">
        <v>807</v>
      </c>
      <c r="D878" s="131" t="s">
        <v>129</v>
      </c>
      <c r="E878" s="132" t="s">
        <v>808</v>
      </c>
      <c r="F878" s="133" t="s">
        <v>809</v>
      </c>
      <c r="G878" s="134" t="s">
        <v>610</v>
      </c>
      <c r="H878" s="135">
        <v>16</v>
      </c>
      <c r="I878" s="136"/>
      <c r="J878" s="137">
        <f>ROUND(I878*H878,2)</f>
        <v>0</v>
      </c>
      <c r="K878" s="133" t="s">
        <v>1</v>
      </c>
      <c r="L878" s="31"/>
      <c r="M878" s="138" t="s">
        <v>1</v>
      </c>
      <c r="N878" s="139" t="s">
        <v>45</v>
      </c>
      <c r="P878" s="140">
        <f>O878*H878</f>
        <v>0</v>
      </c>
      <c r="Q878" s="140">
        <v>0</v>
      </c>
      <c r="R878" s="140">
        <f>Q878*H878</f>
        <v>0</v>
      </c>
      <c r="S878" s="140">
        <v>0</v>
      </c>
      <c r="T878" s="141">
        <f>S878*H878</f>
        <v>0</v>
      </c>
      <c r="AR878" s="142" t="s">
        <v>134</v>
      </c>
      <c r="AT878" s="142" t="s">
        <v>129</v>
      </c>
      <c r="AU878" s="142" t="s">
        <v>90</v>
      </c>
      <c r="AY878" s="16" t="s">
        <v>127</v>
      </c>
      <c r="BE878" s="143">
        <f>IF(N878="základní",J878,0)</f>
        <v>0</v>
      </c>
      <c r="BF878" s="143">
        <f>IF(N878="snížená",J878,0)</f>
        <v>0</v>
      </c>
      <c r="BG878" s="143">
        <f>IF(N878="zákl. přenesená",J878,0)</f>
        <v>0</v>
      </c>
      <c r="BH878" s="143">
        <f>IF(N878="sníž. přenesená",J878,0)</f>
        <v>0</v>
      </c>
      <c r="BI878" s="143">
        <f>IF(N878="nulová",J878,0)</f>
        <v>0</v>
      </c>
      <c r="BJ878" s="16" t="s">
        <v>88</v>
      </c>
      <c r="BK878" s="143">
        <f>ROUND(I878*H878,2)</f>
        <v>0</v>
      </c>
      <c r="BL878" s="16" t="s">
        <v>134</v>
      </c>
      <c r="BM878" s="142" t="s">
        <v>810</v>
      </c>
    </row>
    <row r="879" spans="2:65" s="1" customFormat="1" ht="11.25">
      <c r="B879" s="31"/>
      <c r="D879" s="144" t="s">
        <v>136</v>
      </c>
      <c r="F879" s="145" t="s">
        <v>809</v>
      </c>
      <c r="I879" s="146"/>
      <c r="L879" s="31"/>
      <c r="M879" s="147"/>
      <c r="T879" s="55"/>
      <c r="AT879" s="16" t="s">
        <v>136</v>
      </c>
      <c r="AU879" s="16" t="s">
        <v>90</v>
      </c>
    </row>
    <row r="880" spans="2:65" s="1" customFormat="1" ht="19.5">
      <c r="B880" s="31"/>
      <c r="D880" s="144" t="s">
        <v>219</v>
      </c>
      <c r="F880" s="170" t="s">
        <v>811</v>
      </c>
      <c r="I880" s="146"/>
      <c r="L880" s="31"/>
      <c r="M880" s="147"/>
      <c r="T880" s="55"/>
      <c r="AT880" s="16" t="s">
        <v>219</v>
      </c>
      <c r="AU880" s="16" t="s">
        <v>90</v>
      </c>
    </row>
    <row r="881" spans="2:65" s="12" customFormat="1" ht="11.25">
      <c r="B881" s="148"/>
      <c r="D881" s="144" t="s">
        <v>137</v>
      </c>
      <c r="E881" s="149" t="s">
        <v>1</v>
      </c>
      <c r="F881" s="150" t="s">
        <v>512</v>
      </c>
      <c r="H881" s="149" t="s">
        <v>1</v>
      </c>
      <c r="I881" s="151"/>
      <c r="L881" s="148"/>
      <c r="M881" s="152"/>
      <c r="T881" s="153"/>
      <c r="AT881" s="149" t="s">
        <v>137</v>
      </c>
      <c r="AU881" s="149" t="s">
        <v>90</v>
      </c>
      <c r="AV881" s="12" t="s">
        <v>88</v>
      </c>
      <c r="AW881" s="12" t="s">
        <v>36</v>
      </c>
      <c r="AX881" s="12" t="s">
        <v>80</v>
      </c>
      <c r="AY881" s="149" t="s">
        <v>127</v>
      </c>
    </row>
    <row r="882" spans="2:65" s="12" customFormat="1" ht="11.25">
      <c r="B882" s="148"/>
      <c r="D882" s="144" t="s">
        <v>137</v>
      </c>
      <c r="E882" s="149" t="s">
        <v>1</v>
      </c>
      <c r="F882" s="150" t="s">
        <v>245</v>
      </c>
      <c r="H882" s="149" t="s">
        <v>1</v>
      </c>
      <c r="I882" s="151"/>
      <c r="L882" s="148"/>
      <c r="M882" s="152"/>
      <c r="T882" s="153"/>
      <c r="AT882" s="149" t="s">
        <v>137</v>
      </c>
      <c r="AU882" s="149" t="s">
        <v>90</v>
      </c>
      <c r="AV882" s="12" t="s">
        <v>88</v>
      </c>
      <c r="AW882" s="12" t="s">
        <v>36</v>
      </c>
      <c r="AX882" s="12" t="s">
        <v>80</v>
      </c>
      <c r="AY882" s="149" t="s">
        <v>127</v>
      </c>
    </row>
    <row r="883" spans="2:65" s="13" customFormat="1" ht="11.25">
      <c r="B883" s="154"/>
      <c r="D883" s="144" t="s">
        <v>137</v>
      </c>
      <c r="E883" s="155" t="s">
        <v>1</v>
      </c>
      <c r="F883" s="156" t="s">
        <v>255</v>
      </c>
      <c r="H883" s="157">
        <v>16</v>
      </c>
      <c r="I883" s="158"/>
      <c r="L883" s="154"/>
      <c r="M883" s="159"/>
      <c r="T883" s="160"/>
      <c r="AT883" s="155" t="s">
        <v>137</v>
      </c>
      <c r="AU883" s="155" t="s">
        <v>90</v>
      </c>
      <c r="AV883" s="13" t="s">
        <v>90</v>
      </c>
      <c r="AW883" s="13" t="s">
        <v>36</v>
      </c>
      <c r="AX883" s="13" t="s">
        <v>88</v>
      </c>
      <c r="AY883" s="155" t="s">
        <v>127</v>
      </c>
    </row>
    <row r="884" spans="2:65" s="1" customFormat="1" ht="24.2" customHeight="1">
      <c r="B884" s="31"/>
      <c r="C884" s="171" t="s">
        <v>812</v>
      </c>
      <c r="D884" s="171" t="s">
        <v>361</v>
      </c>
      <c r="E884" s="172" t="s">
        <v>813</v>
      </c>
      <c r="F884" s="173" t="s">
        <v>814</v>
      </c>
      <c r="G884" s="174" t="s">
        <v>258</v>
      </c>
      <c r="H884" s="175">
        <v>16</v>
      </c>
      <c r="I884" s="176"/>
      <c r="J884" s="177">
        <f>ROUND(I884*H884,2)</f>
        <v>0</v>
      </c>
      <c r="K884" s="173" t="s">
        <v>1</v>
      </c>
      <c r="L884" s="178"/>
      <c r="M884" s="179" t="s">
        <v>1</v>
      </c>
      <c r="N884" s="180" t="s">
        <v>45</v>
      </c>
      <c r="P884" s="140">
        <f>O884*H884</f>
        <v>0</v>
      </c>
      <c r="Q884" s="140">
        <v>0</v>
      </c>
      <c r="R884" s="140">
        <f>Q884*H884</f>
        <v>0</v>
      </c>
      <c r="S884" s="140">
        <v>0</v>
      </c>
      <c r="T884" s="141">
        <f>S884*H884</f>
        <v>0</v>
      </c>
      <c r="AR884" s="142" t="s">
        <v>192</v>
      </c>
      <c r="AT884" s="142" t="s">
        <v>361</v>
      </c>
      <c r="AU884" s="142" t="s">
        <v>90</v>
      </c>
      <c r="AY884" s="16" t="s">
        <v>127</v>
      </c>
      <c r="BE884" s="143">
        <f>IF(N884="základní",J884,0)</f>
        <v>0</v>
      </c>
      <c r="BF884" s="143">
        <f>IF(N884="snížená",J884,0)</f>
        <v>0</v>
      </c>
      <c r="BG884" s="143">
        <f>IF(N884="zákl. přenesená",J884,0)</f>
        <v>0</v>
      </c>
      <c r="BH884" s="143">
        <f>IF(N884="sníž. přenesená",J884,0)</f>
        <v>0</v>
      </c>
      <c r="BI884" s="143">
        <f>IF(N884="nulová",J884,0)</f>
        <v>0</v>
      </c>
      <c r="BJ884" s="16" t="s">
        <v>88</v>
      </c>
      <c r="BK884" s="143">
        <f>ROUND(I884*H884,2)</f>
        <v>0</v>
      </c>
      <c r="BL884" s="16" t="s">
        <v>134</v>
      </c>
      <c r="BM884" s="142" t="s">
        <v>815</v>
      </c>
    </row>
    <row r="885" spans="2:65" s="1" customFormat="1" ht="11.25">
      <c r="B885" s="31"/>
      <c r="D885" s="144" t="s">
        <v>136</v>
      </c>
      <c r="F885" s="145" t="s">
        <v>814</v>
      </c>
      <c r="I885" s="146"/>
      <c r="L885" s="31"/>
      <c r="M885" s="147"/>
      <c r="T885" s="55"/>
      <c r="AT885" s="16" t="s">
        <v>136</v>
      </c>
      <c r="AU885" s="16" t="s">
        <v>90</v>
      </c>
    </row>
    <row r="886" spans="2:65" s="1" customFormat="1" ht="19.5">
      <c r="B886" s="31"/>
      <c r="D886" s="144" t="s">
        <v>219</v>
      </c>
      <c r="F886" s="170" t="s">
        <v>816</v>
      </c>
      <c r="I886" s="146"/>
      <c r="L886" s="31"/>
      <c r="M886" s="147"/>
      <c r="T886" s="55"/>
      <c r="AT886" s="16" t="s">
        <v>219</v>
      </c>
      <c r="AU886" s="16" t="s">
        <v>90</v>
      </c>
    </row>
    <row r="887" spans="2:65" s="12" customFormat="1" ht="11.25">
      <c r="B887" s="148"/>
      <c r="D887" s="144" t="s">
        <v>137</v>
      </c>
      <c r="E887" s="149" t="s">
        <v>1</v>
      </c>
      <c r="F887" s="150" t="s">
        <v>512</v>
      </c>
      <c r="H887" s="149" t="s">
        <v>1</v>
      </c>
      <c r="I887" s="151"/>
      <c r="L887" s="148"/>
      <c r="M887" s="152"/>
      <c r="T887" s="153"/>
      <c r="AT887" s="149" t="s">
        <v>137</v>
      </c>
      <c r="AU887" s="149" t="s">
        <v>90</v>
      </c>
      <c r="AV887" s="12" t="s">
        <v>88</v>
      </c>
      <c r="AW887" s="12" t="s">
        <v>36</v>
      </c>
      <c r="AX887" s="12" t="s">
        <v>80</v>
      </c>
      <c r="AY887" s="149" t="s">
        <v>127</v>
      </c>
    </row>
    <row r="888" spans="2:65" s="12" customFormat="1" ht="11.25">
      <c r="B888" s="148"/>
      <c r="D888" s="144" t="s">
        <v>137</v>
      </c>
      <c r="E888" s="149" t="s">
        <v>1</v>
      </c>
      <c r="F888" s="150" t="s">
        <v>245</v>
      </c>
      <c r="H888" s="149" t="s">
        <v>1</v>
      </c>
      <c r="I888" s="151"/>
      <c r="L888" s="148"/>
      <c r="M888" s="152"/>
      <c r="T888" s="153"/>
      <c r="AT888" s="149" t="s">
        <v>137</v>
      </c>
      <c r="AU888" s="149" t="s">
        <v>90</v>
      </c>
      <c r="AV888" s="12" t="s">
        <v>88</v>
      </c>
      <c r="AW888" s="12" t="s">
        <v>36</v>
      </c>
      <c r="AX888" s="12" t="s">
        <v>80</v>
      </c>
      <c r="AY888" s="149" t="s">
        <v>127</v>
      </c>
    </row>
    <row r="889" spans="2:65" s="13" customFormat="1" ht="11.25">
      <c r="B889" s="154"/>
      <c r="D889" s="144" t="s">
        <v>137</v>
      </c>
      <c r="E889" s="155" t="s">
        <v>1</v>
      </c>
      <c r="F889" s="156" t="s">
        <v>255</v>
      </c>
      <c r="H889" s="157">
        <v>16</v>
      </c>
      <c r="I889" s="158"/>
      <c r="L889" s="154"/>
      <c r="M889" s="159"/>
      <c r="T889" s="160"/>
      <c r="AT889" s="155" t="s">
        <v>137</v>
      </c>
      <c r="AU889" s="155" t="s">
        <v>90</v>
      </c>
      <c r="AV889" s="13" t="s">
        <v>90</v>
      </c>
      <c r="AW889" s="13" t="s">
        <v>36</v>
      </c>
      <c r="AX889" s="13" t="s">
        <v>88</v>
      </c>
      <c r="AY889" s="155" t="s">
        <v>127</v>
      </c>
    </row>
    <row r="890" spans="2:65" s="1" customFormat="1" ht="21.75" customHeight="1">
      <c r="B890" s="31"/>
      <c r="C890" s="131" t="s">
        <v>817</v>
      </c>
      <c r="D890" s="131" t="s">
        <v>129</v>
      </c>
      <c r="E890" s="132" t="s">
        <v>818</v>
      </c>
      <c r="F890" s="133" t="s">
        <v>819</v>
      </c>
      <c r="G890" s="134" t="s">
        <v>258</v>
      </c>
      <c r="H890" s="135">
        <v>23</v>
      </c>
      <c r="I890" s="136"/>
      <c r="J890" s="137">
        <f>ROUND(I890*H890,2)</f>
        <v>0</v>
      </c>
      <c r="K890" s="133" t="s">
        <v>143</v>
      </c>
      <c r="L890" s="31"/>
      <c r="M890" s="138" t="s">
        <v>1</v>
      </c>
      <c r="N890" s="139" t="s">
        <v>45</v>
      </c>
      <c r="P890" s="140">
        <f>O890*H890</f>
        <v>0</v>
      </c>
      <c r="Q890" s="140">
        <v>0</v>
      </c>
      <c r="R890" s="140">
        <f>Q890*H890</f>
        <v>0</v>
      </c>
      <c r="S890" s="140">
        <v>7.6800000000000002E-3</v>
      </c>
      <c r="T890" s="141">
        <f>S890*H890</f>
        <v>0.17663999999999999</v>
      </c>
      <c r="AR890" s="142" t="s">
        <v>134</v>
      </c>
      <c r="AT890" s="142" t="s">
        <v>129</v>
      </c>
      <c r="AU890" s="142" t="s">
        <v>90</v>
      </c>
      <c r="AY890" s="16" t="s">
        <v>127</v>
      </c>
      <c r="BE890" s="143">
        <f>IF(N890="základní",J890,0)</f>
        <v>0</v>
      </c>
      <c r="BF890" s="143">
        <f>IF(N890="snížená",J890,0)</f>
        <v>0</v>
      </c>
      <c r="BG890" s="143">
        <f>IF(N890="zákl. přenesená",J890,0)</f>
        <v>0</v>
      </c>
      <c r="BH890" s="143">
        <f>IF(N890="sníž. přenesená",J890,0)</f>
        <v>0</v>
      </c>
      <c r="BI890" s="143">
        <f>IF(N890="nulová",J890,0)</f>
        <v>0</v>
      </c>
      <c r="BJ890" s="16" t="s">
        <v>88</v>
      </c>
      <c r="BK890" s="143">
        <f>ROUND(I890*H890,2)</f>
        <v>0</v>
      </c>
      <c r="BL890" s="16" t="s">
        <v>134</v>
      </c>
      <c r="BM890" s="142" t="s">
        <v>820</v>
      </c>
    </row>
    <row r="891" spans="2:65" s="1" customFormat="1" ht="19.5">
      <c r="B891" s="31"/>
      <c r="D891" s="144" t="s">
        <v>136</v>
      </c>
      <c r="F891" s="145" t="s">
        <v>821</v>
      </c>
      <c r="I891" s="146"/>
      <c r="L891" s="31"/>
      <c r="M891" s="147"/>
      <c r="T891" s="55"/>
      <c r="AT891" s="16" t="s">
        <v>136</v>
      </c>
      <c r="AU891" s="16" t="s">
        <v>90</v>
      </c>
    </row>
    <row r="892" spans="2:65" s="1" customFormat="1" ht="11.25">
      <c r="B892" s="31"/>
      <c r="D892" s="161" t="s">
        <v>146</v>
      </c>
      <c r="F892" s="162" t="s">
        <v>822</v>
      </c>
      <c r="I892" s="146"/>
      <c r="L892" s="31"/>
      <c r="M892" s="147"/>
      <c r="T892" s="55"/>
      <c r="AT892" s="16" t="s">
        <v>146</v>
      </c>
      <c r="AU892" s="16" t="s">
        <v>90</v>
      </c>
    </row>
    <row r="893" spans="2:65" s="1" customFormat="1" ht="29.25">
      <c r="B893" s="31"/>
      <c r="D893" s="144" t="s">
        <v>219</v>
      </c>
      <c r="F893" s="170" t="s">
        <v>823</v>
      </c>
      <c r="I893" s="146"/>
      <c r="L893" s="31"/>
      <c r="M893" s="147"/>
      <c r="T893" s="55"/>
      <c r="AT893" s="16" t="s">
        <v>219</v>
      </c>
      <c r="AU893" s="16" t="s">
        <v>90</v>
      </c>
    </row>
    <row r="894" spans="2:65" s="12" customFormat="1" ht="11.25">
      <c r="B894" s="148"/>
      <c r="D894" s="144" t="s">
        <v>137</v>
      </c>
      <c r="E894" s="149" t="s">
        <v>1</v>
      </c>
      <c r="F894" s="150" t="s">
        <v>221</v>
      </c>
      <c r="H894" s="149" t="s">
        <v>1</v>
      </c>
      <c r="I894" s="151"/>
      <c r="L894" s="148"/>
      <c r="M894" s="152"/>
      <c r="T894" s="153"/>
      <c r="AT894" s="149" t="s">
        <v>137</v>
      </c>
      <c r="AU894" s="149" t="s">
        <v>90</v>
      </c>
      <c r="AV894" s="12" t="s">
        <v>88</v>
      </c>
      <c r="AW894" s="12" t="s">
        <v>36</v>
      </c>
      <c r="AX894" s="12" t="s">
        <v>80</v>
      </c>
      <c r="AY894" s="149" t="s">
        <v>127</v>
      </c>
    </row>
    <row r="895" spans="2:65" s="13" customFormat="1" ht="11.25">
      <c r="B895" s="154"/>
      <c r="D895" s="144" t="s">
        <v>137</v>
      </c>
      <c r="E895" s="155" t="s">
        <v>1</v>
      </c>
      <c r="F895" s="156" t="s">
        <v>301</v>
      </c>
      <c r="H895" s="157">
        <v>23</v>
      </c>
      <c r="I895" s="158"/>
      <c r="L895" s="154"/>
      <c r="M895" s="159"/>
      <c r="T895" s="160"/>
      <c r="AT895" s="155" t="s">
        <v>137</v>
      </c>
      <c r="AU895" s="155" t="s">
        <v>90</v>
      </c>
      <c r="AV895" s="13" t="s">
        <v>90</v>
      </c>
      <c r="AW895" s="13" t="s">
        <v>36</v>
      </c>
      <c r="AX895" s="13" t="s">
        <v>88</v>
      </c>
      <c r="AY895" s="155" t="s">
        <v>127</v>
      </c>
    </row>
    <row r="896" spans="2:65" s="1" customFormat="1" ht="21.75" customHeight="1">
      <c r="B896" s="31"/>
      <c r="C896" s="131" t="s">
        <v>824</v>
      </c>
      <c r="D896" s="131" t="s">
        <v>129</v>
      </c>
      <c r="E896" s="132" t="s">
        <v>825</v>
      </c>
      <c r="F896" s="133" t="s">
        <v>826</v>
      </c>
      <c r="G896" s="134" t="s">
        <v>258</v>
      </c>
      <c r="H896" s="135">
        <v>3</v>
      </c>
      <c r="I896" s="136"/>
      <c r="J896" s="137">
        <f>ROUND(I896*H896,2)</f>
        <v>0</v>
      </c>
      <c r="K896" s="133" t="s">
        <v>143</v>
      </c>
      <c r="L896" s="31"/>
      <c r="M896" s="138" t="s">
        <v>1</v>
      </c>
      <c r="N896" s="139" t="s">
        <v>45</v>
      </c>
      <c r="P896" s="140">
        <f>O896*H896</f>
        <v>0</v>
      </c>
      <c r="Q896" s="140">
        <v>0</v>
      </c>
      <c r="R896" s="140">
        <f>Q896*H896</f>
        <v>0</v>
      </c>
      <c r="S896" s="140">
        <v>1.7299999999999999E-2</v>
      </c>
      <c r="T896" s="141">
        <f>S896*H896</f>
        <v>5.1900000000000002E-2</v>
      </c>
      <c r="AR896" s="142" t="s">
        <v>134</v>
      </c>
      <c r="AT896" s="142" t="s">
        <v>129</v>
      </c>
      <c r="AU896" s="142" t="s">
        <v>90</v>
      </c>
      <c r="AY896" s="16" t="s">
        <v>127</v>
      </c>
      <c r="BE896" s="143">
        <f>IF(N896="základní",J896,0)</f>
        <v>0</v>
      </c>
      <c r="BF896" s="143">
        <f>IF(N896="snížená",J896,0)</f>
        <v>0</v>
      </c>
      <c r="BG896" s="143">
        <f>IF(N896="zákl. přenesená",J896,0)</f>
        <v>0</v>
      </c>
      <c r="BH896" s="143">
        <f>IF(N896="sníž. přenesená",J896,0)</f>
        <v>0</v>
      </c>
      <c r="BI896" s="143">
        <f>IF(N896="nulová",J896,0)</f>
        <v>0</v>
      </c>
      <c r="BJ896" s="16" t="s">
        <v>88</v>
      </c>
      <c r="BK896" s="143">
        <f>ROUND(I896*H896,2)</f>
        <v>0</v>
      </c>
      <c r="BL896" s="16" t="s">
        <v>134</v>
      </c>
      <c r="BM896" s="142" t="s">
        <v>827</v>
      </c>
    </row>
    <row r="897" spans="2:65" s="1" customFormat="1" ht="19.5">
      <c r="B897" s="31"/>
      <c r="D897" s="144" t="s">
        <v>136</v>
      </c>
      <c r="F897" s="145" t="s">
        <v>828</v>
      </c>
      <c r="I897" s="146"/>
      <c r="L897" s="31"/>
      <c r="M897" s="147"/>
      <c r="T897" s="55"/>
      <c r="AT897" s="16" t="s">
        <v>136</v>
      </c>
      <c r="AU897" s="16" t="s">
        <v>90</v>
      </c>
    </row>
    <row r="898" spans="2:65" s="1" customFormat="1" ht="11.25">
      <c r="B898" s="31"/>
      <c r="D898" s="161" t="s">
        <v>146</v>
      </c>
      <c r="F898" s="162" t="s">
        <v>829</v>
      </c>
      <c r="I898" s="146"/>
      <c r="L898" s="31"/>
      <c r="M898" s="147"/>
      <c r="T898" s="55"/>
      <c r="AT898" s="16" t="s">
        <v>146</v>
      </c>
      <c r="AU898" s="16" t="s">
        <v>90</v>
      </c>
    </row>
    <row r="899" spans="2:65" s="1" customFormat="1" ht="29.25">
      <c r="B899" s="31"/>
      <c r="D899" s="144" t="s">
        <v>219</v>
      </c>
      <c r="F899" s="170" t="s">
        <v>823</v>
      </c>
      <c r="I899" s="146"/>
      <c r="L899" s="31"/>
      <c r="M899" s="147"/>
      <c r="T899" s="55"/>
      <c r="AT899" s="16" t="s">
        <v>219</v>
      </c>
      <c r="AU899" s="16" t="s">
        <v>90</v>
      </c>
    </row>
    <row r="900" spans="2:65" s="12" customFormat="1" ht="11.25">
      <c r="B900" s="148"/>
      <c r="D900" s="144" t="s">
        <v>137</v>
      </c>
      <c r="E900" s="149" t="s">
        <v>1</v>
      </c>
      <c r="F900" s="150" t="s">
        <v>221</v>
      </c>
      <c r="H900" s="149" t="s">
        <v>1</v>
      </c>
      <c r="I900" s="151"/>
      <c r="L900" s="148"/>
      <c r="M900" s="152"/>
      <c r="T900" s="153"/>
      <c r="AT900" s="149" t="s">
        <v>137</v>
      </c>
      <c r="AU900" s="149" t="s">
        <v>90</v>
      </c>
      <c r="AV900" s="12" t="s">
        <v>88</v>
      </c>
      <c r="AW900" s="12" t="s">
        <v>36</v>
      </c>
      <c r="AX900" s="12" t="s">
        <v>80</v>
      </c>
      <c r="AY900" s="149" t="s">
        <v>127</v>
      </c>
    </row>
    <row r="901" spans="2:65" s="13" customFormat="1" ht="11.25">
      <c r="B901" s="154"/>
      <c r="D901" s="144" t="s">
        <v>137</v>
      </c>
      <c r="E901" s="155" t="s">
        <v>1</v>
      </c>
      <c r="F901" s="156" t="s">
        <v>154</v>
      </c>
      <c r="H901" s="157">
        <v>3</v>
      </c>
      <c r="I901" s="158"/>
      <c r="L901" s="154"/>
      <c r="M901" s="159"/>
      <c r="T901" s="160"/>
      <c r="AT901" s="155" t="s">
        <v>137</v>
      </c>
      <c r="AU901" s="155" t="s">
        <v>90</v>
      </c>
      <c r="AV901" s="13" t="s">
        <v>90</v>
      </c>
      <c r="AW901" s="13" t="s">
        <v>36</v>
      </c>
      <c r="AX901" s="13" t="s">
        <v>88</v>
      </c>
      <c r="AY901" s="155" t="s">
        <v>127</v>
      </c>
    </row>
    <row r="902" spans="2:65" s="1" customFormat="1" ht="24.2" customHeight="1">
      <c r="B902" s="31"/>
      <c r="C902" s="131" t="s">
        <v>830</v>
      </c>
      <c r="D902" s="131" t="s">
        <v>129</v>
      </c>
      <c r="E902" s="132" t="s">
        <v>831</v>
      </c>
      <c r="F902" s="133" t="s">
        <v>832</v>
      </c>
      <c r="G902" s="134" t="s">
        <v>258</v>
      </c>
      <c r="H902" s="135">
        <v>3</v>
      </c>
      <c r="I902" s="136"/>
      <c r="J902" s="137">
        <f>ROUND(I902*H902,2)</f>
        <v>0</v>
      </c>
      <c r="K902" s="133" t="s">
        <v>143</v>
      </c>
      <c r="L902" s="31"/>
      <c r="M902" s="138" t="s">
        <v>1</v>
      </c>
      <c r="N902" s="139" t="s">
        <v>45</v>
      </c>
      <c r="P902" s="140">
        <f>O902*H902</f>
        <v>0</v>
      </c>
      <c r="Q902" s="140">
        <v>0</v>
      </c>
      <c r="R902" s="140">
        <f>Q902*H902</f>
        <v>0</v>
      </c>
      <c r="S902" s="140">
        <v>2.2599999999999999E-2</v>
      </c>
      <c r="T902" s="141">
        <f>S902*H902</f>
        <v>6.7799999999999999E-2</v>
      </c>
      <c r="AR902" s="142" t="s">
        <v>134</v>
      </c>
      <c r="AT902" s="142" t="s">
        <v>129</v>
      </c>
      <c r="AU902" s="142" t="s">
        <v>90</v>
      </c>
      <c r="AY902" s="16" t="s">
        <v>127</v>
      </c>
      <c r="BE902" s="143">
        <f>IF(N902="základní",J902,0)</f>
        <v>0</v>
      </c>
      <c r="BF902" s="143">
        <f>IF(N902="snížená",J902,0)</f>
        <v>0</v>
      </c>
      <c r="BG902" s="143">
        <f>IF(N902="zákl. přenesená",J902,0)</f>
        <v>0</v>
      </c>
      <c r="BH902" s="143">
        <f>IF(N902="sníž. přenesená",J902,0)</f>
        <v>0</v>
      </c>
      <c r="BI902" s="143">
        <f>IF(N902="nulová",J902,0)</f>
        <v>0</v>
      </c>
      <c r="BJ902" s="16" t="s">
        <v>88</v>
      </c>
      <c r="BK902" s="143">
        <f>ROUND(I902*H902,2)</f>
        <v>0</v>
      </c>
      <c r="BL902" s="16" t="s">
        <v>134</v>
      </c>
      <c r="BM902" s="142" t="s">
        <v>833</v>
      </c>
    </row>
    <row r="903" spans="2:65" s="1" customFormat="1" ht="19.5">
      <c r="B903" s="31"/>
      <c r="D903" s="144" t="s">
        <v>136</v>
      </c>
      <c r="F903" s="145" t="s">
        <v>834</v>
      </c>
      <c r="I903" s="146"/>
      <c r="L903" s="31"/>
      <c r="M903" s="147"/>
      <c r="T903" s="55"/>
      <c r="AT903" s="16" t="s">
        <v>136</v>
      </c>
      <c r="AU903" s="16" t="s">
        <v>90</v>
      </c>
    </row>
    <row r="904" spans="2:65" s="1" customFormat="1" ht="11.25">
      <c r="B904" s="31"/>
      <c r="D904" s="161" t="s">
        <v>146</v>
      </c>
      <c r="F904" s="162" t="s">
        <v>835</v>
      </c>
      <c r="I904" s="146"/>
      <c r="L904" s="31"/>
      <c r="M904" s="147"/>
      <c r="T904" s="55"/>
      <c r="AT904" s="16" t="s">
        <v>146</v>
      </c>
      <c r="AU904" s="16" t="s">
        <v>90</v>
      </c>
    </row>
    <row r="905" spans="2:65" s="1" customFormat="1" ht="29.25">
      <c r="B905" s="31"/>
      <c r="D905" s="144" t="s">
        <v>219</v>
      </c>
      <c r="F905" s="170" t="s">
        <v>823</v>
      </c>
      <c r="I905" s="146"/>
      <c r="L905" s="31"/>
      <c r="M905" s="147"/>
      <c r="T905" s="55"/>
      <c r="AT905" s="16" t="s">
        <v>219</v>
      </c>
      <c r="AU905" s="16" t="s">
        <v>90</v>
      </c>
    </row>
    <row r="906" spans="2:65" s="12" customFormat="1" ht="11.25">
      <c r="B906" s="148"/>
      <c r="D906" s="144" t="s">
        <v>137</v>
      </c>
      <c r="E906" s="149" t="s">
        <v>1</v>
      </c>
      <c r="F906" s="150" t="s">
        <v>221</v>
      </c>
      <c r="H906" s="149" t="s">
        <v>1</v>
      </c>
      <c r="I906" s="151"/>
      <c r="L906" s="148"/>
      <c r="M906" s="152"/>
      <c r="T906" s="153"/>
      <c r="AT906" s="149" t="s">
        <v>137</v>
      </c>
      <c r="AU906" s="149" t="s">
        <v>90</v>
      </c>
      <c r="AV906" s="12" t="s">
        <v>88</v>
      </c>
      <c r="AW906" s="12" t="s">
        <v>36</v>
      </c>
      <c r="AX906" s="12" t="s">
        <v>80</v>
      </c>
      <c r="AY906" s="149" t="s">
        <v>127</v>
      </c>
    </row>
    <row r="907" spans="2:65" s="13" customFormat="1" ht="11.25">
      <c r="B907" s="154"/>
      <c r="D907" s="144" t="s">
        <v>137</v>
      </c>
      <c r="E907" s="155" t="s">
        <v>1</v>
      </c>
      <c r="F907" s="156" t="s">
        <v>154</v>
      </c>
      <c r="H907" s="157">
        <v>3</v>
      </c>
      <c r="I907" s="158"/>
      <c r="L907" s="154"/>
      <c r="M907" s="159"/>
      <c r="T907" s="160"/>
      <c r="AT907" s="155" t="s">
        <v>137</v>
      </c>
      <c r="AU907" s="155" t="s">
        <v>90</v>
      </c>
      <c r="AV907" s="13" t="s">
        <v>90</v>
      </c>
      <c r="AW907" s="13" t="s">
        <v>36</v>
      </c>
      <c r="AX907" s="13" t="s">
        <v>88</v>
      </c>
      <c r="AY907" s="155" t="s">
        <v>127</v>
      </c>
    </row>
    <row r="908" spans="2:65" s="1" customFormat="1" ht="21.75" customHeight="1">
      <c r="B908" s="31"/>
      <c r="C908" s="131" t="s">
        <v>836</v>
      </c>
      <c r="D908" s="131" t="s">
        <v>129</v>
      </c>
      <c r="E908" s="132" t="s">
        <v>837</v>
      </c>
      <c r="F908" s="133" t="s">
        <v>838</v>
      </c>
      <c r="G908" s="134" t="s">
        <v>258</v>
      </c>
      <c r="H908" s="135">
        <v>3</v>
      </c>
      <c r="I908" s="136"/>
      <c r="J908" s="137">
        <f>ROUND(I908*H908,2)</f>
        <v>0</v>
      </c>
      <c r="K908" s="133" t="s">
        <v>143</v>
      </c>
      <c r="L908" s="31"/>
      <c r="M908" s="138" t="s">
        <v>1</v>
      </c>
      <c r="N908" s="139" t="s">
        <v>45</v>
      </c>
      <c r="P908" s="140">
        <f>O908*H908</f>
        <v>0</v>
      </c>
      <c r="Q908" s="140">
        <v>0</v>
      </c>
      <c r="R908" s="140">
        <f>Q908*H908</f>
        <v>0</v>
      </c>
      <c r="S908" s="140">
        <v>3.3000000000000002E-2</v>
      </c>
      <c r="T908" s="141">
        <f>S908*H908</f>
        <v>9.9000000000000005E-2</v>
      </c>
      <c r="AR908" s="142" t="s">
        <v>134</v>
      </c>
      <c r="AT908" s="142" t="s">
        <v>129</v>
      </c>
      <c r="AU908" s="142" t="s">
        <v>90</v>
      </c>
      <c r="AY908" s="16" t="s">
        <v>127</v>
      </c>
      <c r="BE908" s="143">
        <f>IF(N908="základní",J908,0)</f>
        <v>0</v>
      </c>
      <c r="BF908" s="143">
        <f>IF(N908="snížená",J908,0)</f>
        <v>0</v>
      </c>
      <c r="BG908" s="143">
        <f>IF(N908="zákl. přenesená",J908,0)</f>
        <v>0</v>
      </c>
      <c r="BH908" s="143">
        <f>IF(N908="sníž. přenesená",J908,0)</f>
        <v>0</v>
      </c>
      <c r="BI908" s="143">
        <f>IF(N908="nulová",J908,0)</f>
        <v>0</v>
      </c>
      <c r="BJ908" s="16" t="s">
        <v>88</v>
      </c>
      <c r="BK908" s="143">
        <f>ROUND(I908*H908,2)</f>
        <v>0</v>
      </c>
      <c r="BL908" s="16" t="s">
        <v>134</v>
      </c>
      <c r="BM908" s="142" t="s">
        <v>839</v>
      </c>
    </row>
    <row r="909" spans="2:65" s="1" customFormat="1" ht="19.5">
      <c r="B909" s="31"/>
      <c r="D909" s="144" t="s">
        <v>136</v>
      </c>
      <c r="F909" s="145" t="s">
        <v>840</v>
      </c>
      <c r="I909" s="146"/>
      <c r="L909" s="31"/>
      <c r="M909" s="147"/>
      <c r="T909" s="55"/>
      <c r="AT909" s="16" t="s">
        <v>136</v>
      </c>
      <c r="AU909" s="16" t="s">
        <v>90</v>
      </c>
    </row>
    <row r="910" spans="2:65" s="1" customFormat="1" ht="11.25">
      <c r="B910" s="31"/>
      <c r="D910" s="161" t="s">
        <v>146</v>
      </c>
      <c r="F910" s="162" t="s">
        <v>841</v>
      </c>
      <c r="I910" s="146"/>
      <c r="L910" s="31"/>
      <c r="M910" s="147"/>
      <c r="T910" s="55"/>
      <c r="AT910" s="16" t="s">
        <v>146</v>
      </c>
      <c r="AU910" s="16" t="s">
        <v>90</v>
      </c>
    </row>
    <row r="911" spans="2:65" s="1" customFormat="1" ht="29.25">
      <c r="B911" s="31"/>
      <c r="D911" s="144" t="s">
        <v>219</v>
      </c>
      <c r="F911" s="170" t="s">
        <v>823</v>
      </c>
      <c r="I911" s="146"/>
      <c r="L911" s="31"/>
      <c r="M911" s="147"/>
      <c r="T911" s="55"/>
      <c r="AT911" s="16" t="s">
        <v>219</v>
      </c>
      <c r="AU911" s="16" t="s">
        <v>90</v>
      </c>
    </row>
    <row r="912" spans="2:65" s="12" customFormat="1" ht="11.25">
      <c r="B912" s="148"/>
      <c r="D912" s="144" t="s">
        <v>137</v>
      </c>
      <c r="E912" s="149" t="s">
        <v>1</v>
      </c>
      <c r="F912" s="150" t="s">
        <v>221</v>
      </c>
      <c r="H912" s="149" t="s">
        <v>1</v>
      </c>
      <c r="I912" s="151"/>
      <c r="L912" s="148"/>
      <c r="M912" s="152"/>
      <c r="T912" s="153"/>
      <c r="AT912" s="149" t="s">
        <v>137</v>
      </c>
      <c r="AU912" s="149" t="s">
        <v>90</v>
      </c>
      <c r="AV912" s="12" t="s">
        <v>88</v>
      </c>
      <c r="AW912" s="12" t="s">
        <v>36</v>
      </c>
      <c r="AX912" s="12" t="s">
        <v>80</v>
      </c>
      <c r="AY912" s="149" t="s">
        <v>127</v>
      </c>
    </row>
    <row r="913" spans="2:65" s="13" customFormat="1" ht="11.25">
      <c r="B913" s="154"/>
      <c r="D913" s="144" t="s">
        <v>137</v>
      </c>
      <c r="E913" s="155" t="s">
        <v>1</v>
      </c>
      <c r="F913" s="156" t="s">
        <v>154</v>
      </c>
      <c r="H913" s="157">
        <v>3</v>
      </c>
      <c r="I913" s="158"/>
      <c r="L913" s="154"/>
      <c r="M913" s="159"/>
      <c r="T913" s="160"/>
      <c r="AT913" s="155" t="s">
        <v>137</v>
      </c>
      <c r="AU913" s="155" t="s">
        <v>90</v>
      </c>
      <c r="AV913" s="13" t="s">
        <v>90</v>
      </c>
      <c r="AW913" s="13" t="s">
        <v>36</v>
      </c>
      <c r="AX913" s="13" t="s">
        <v>88</v>
      </c>
      <c r="AY913" s="155" t="s">
        <v>127</v>
      </c>
    </row>
    <row r="914" spans="2:65" s="1" customFormat="1" ht="24.2" customHeight="1">
      <c r="B914" s="31"/>
      <c r="C914" s="131" t="s">
        <v>842</v>
      </c>
      <c r="D914" s="131" t="s">
        <v>129</v>
      </c>
      <c r="E914" s="132" t="s">
        <v>843</v>
      </c>
      <c r="F914" s="133" t="s">
        <v>844</v>
      </c>
      <c r="G914" s="134" t="s">
        <v>258</v>
      </c>
      <c r="H914" s="135">
        <v>23</v>
      </c>
      <c r="I914" s="136"/>
      <c r="J914" s="137">
        <f>ROUND(I914*H914,2)</f>
        <v>0</v>
      </c>
      <c r="K914" s="133" t="s">
        <v>143</v>
      </c>
      <c r="L914" s="31"/>
      <c r="M914" s="138" t="s">
        <v>1</v>
      </c>
      <c r="N914" s="139" t="s">
        <v>45</v>
      </c>
      <c r="P914" s="140">
        <f>O914*H914</f>
        <v>0</v>
      </c>
      <c r="Q914" s="140">
        <v>0</v>
      </c>
      <c r="R914" s="140">
        <f>Q914*H914</f>
        <v>0</v>
      </c>
      <c r="S914" s="140">
        <v>8.0000000000000002E-3</v>
      </c>
      <c r="T914" s="141">
        <f>S914*H914</f>
        <v>0.184</v>
      </c>
      <c r="AR914" s="142" t="s">
        <v>134</v>
      </c>
      <c r="AT914" s="142" t="s">
        <v>129</v>
      </c>
      <c r="AU914" s="142" t="s">
        <v>90</v>
      </c>
      <c r="AY914" s="16" t="s">
        <v>127</v>
      </c>
      <c r="BE914" s="143">
        <f>IF(N914="základní",J914,0)</f>
        <v>0</v>
      </c>
      <c r="BF914" s="143">
        <f>IF(N914="snížená",J914,0)</f>
        <v>0</v>
      </c>
      <c r="BG914" s="143">
        <f>IF(N914="zákl. přenesená",J914,0)</f>
        <v>0</v>
      </c>
      <c r="BH914" s="143">
        <f>IF(N914="sníž. přenesená",J914,0)</f>
        <v>0</v>
      </c>
      <c r="BI914" s="143">
        <f>IF(N914="nulová",J914,0)</f>
        <v>0</v>
      </c>
      <c r="BJ914" s="16" t="s">
        <v>88</v>
      </c>
      <c r="BK914" s="143">
        <f>ROUND(I914*H914,2)</f>
        <v>0</v>
      </c>
      <c r="BL914" s="16" t="s">
        <v>134</v>
      </c>
      <c r="BM914" s="142" t="s">
        <v>845</v>
      </c>
    </row>
    <row r="915" spans="2:65" s="1" customFormat="1" ht="19.5">
      <c r="B915" s="31"/>
      <c r="D915" s="144" t="s">
        <v>136</v>
      </c>
      <c r="F915" s="145" t="s">
        <v>846</v>
      </c>
      <c r="I915" s="146"/>
      <c r="L915" s="31"/>
      <c r="M915" s="147"/>
      <c r="T915" s="55"/>
      <c r="AT915" s="16" t="s">
        <v>136</v>
      </c>
      <c r="AU915" s="16" t="s">
        <v>90</v>
      </c>
    </row>
    <row r="916" spans="2:65" s="1" customFormat="1" ht="11.25">
      <c r="B916" s="31"/>
      <c r="D916" s="161" t="s">
        <v>146</v>
      </c>
      <c r="F916" s="162" t="s">
        <v>847</v>
      </c>
      <c r="I916" s="146"/>
      <c r="L916" s="31"/>
      <c r="M916" s="147"/>
      <c r="T916" s="55"/>
      <c r="AT916" s="16" t="s">
        <v>146</v>
      </c>
      <c r="AU916" s="16" t="s">
        <v>90</v>
      </c>
    </row>
    <row r="917" spans="2:65" s="1" customFormat="1" ht="29.25">
      <c r="B917" s="31"/>
      <c r="D917" s="144" t="s">
        <v>219</v>
      </c>
      <c r="F917" s="170" t="s">
        <v>823</v>
      </c>
      <c r="I917" s="146"/>
      <c r="L917" s="31"/>
      <c r="M917" s="147"/>
      <c r="T917" s="55"/>
      <c r="AT917" s="16" t="s">
        <v>219</v>
      </c>
      <c r="AU917" s="16" t="s">
        <v>90</v>
      </c>
    </row>
    <row r="918" spans="2:65" s="12" customFormat="1" ht="11.25">
      <c r="B918" s="148"/>
      <c r="D918" s="144" t="s">
        <v>137</v>
      </c>
      <c r="E918" s="149" t="s">
        <v>1</v>
      </c>
      <c r="F918" s="150" t="s">
        <v>221</v>
      </c>
      <c r="H918" s="149" t="s">
        <v>1</v>
      </c>
      <c r="I918" s="151"/>
      <c r="L918" s="148"/>
      <c r="M918" s="152"/>
      <c r="T918" s="153"/>
      <c r="AT918" s="149" t="s">
        <v>137</v>
      </c>
      <c r="AU918" s="149" t="s">
        <v>90</v>
      </c>
      <c r="AV918" s="12" t="s">
        <v>88</v>
      </c>
      <c r="AW918" s="12" t="s">
        <v>36</v>
      </c>
      <c r="AX918" s="12" t="s">
        <v>80</v>
      </c>
      <c r="AY918" s="149" t="s">
        <v>127</v>
      </c>
    </row>
    <row r="919" spans="2:65" s="13" customFormat="1" ht="11.25">
      <c r="B919" s="154"/>
      <c r="D919" s="144" t="s">
        <v>137</v>
      </c>
      <c r="E919" s="155" t="s">
        <v>1</v>
      </c>
      <c r="F919" s="156" t="s">
        <v>301</v>
      </c>
      <c r="H919" s="157">
        <v>23</v>
      </c>
      <c r="I919" s="158"/>
      <c r="L919" s="154"/>
      <c r="M919" s="159"/>
      <c r="T919" s="160"/>
      <c r="AT919" s="155" t="s">
        <v>137</v>
      </c>
      <c r="AU919" s="155" t="s">
        <v>90</v>
      </c>
      <c r="AV919" s="13" t="s">
        <v>90</v>
      </c>
      <c r="AW919" s="13" t="s">
        <v>36</v>
      </c>
      <c r="AX919" s="13" t="s">
        <v>88</v>
      </c>
      <c r="AY919" s="155" t="s">
        <v>127</v>
      </c>
    </row>
    <row r="920" spans="2:65" s="1" customFormat="1" ht="24.2" customHeight="1">
      <c r="B920" s="31"/>
      <c r="C920" s="131" t="s">
        <v>848</v>
      </c>
      <c r="D920" s="131" t="s">
        <v>129</v>
      </c>
      <c r="E920" s="132" t="s">
        <v>849</v>
      </c>
      <c r="F920" s="133" t="s">
        <v>850</v>
      </c>
      <c r="G920" s="134" t="s">
        <v>258</v>
      </c>
      <c r="H920" s="135">
        <v>9</v>
      </c>
      <c r="I920" s="136"/>
      <c r="J920" s="137">
        <f>ROUND(I920*H920,2)</f>
        <v>0</v>
      </c>
      <c r="K920" s="133" t="s">
        <v>143</v>
      </c>
      <c r="L920" s="31"/>
      <c r="M920" s="138" t="s">
        <v>1</v>
      </c>
      <c r="N920" s="139" t="s">
        <v>45</v>
      </c>
      <c r="P920" s="140">
        <f>O920*H920</f>
        <v>0</v>
      </c>
      <c r="Q920" s="140">
        <v>0</v>
      </c>
      <c r="R920" s="140">
        <f>Q920*H920</f>
        <v>0</v>
      </c>
      <c r="S920" s="140">
        <v>1.4999999999999999E-2</v>
      </c>
      <c r="T920" s="141">
        <f>S920*H920</f>
        <v>0.13500000000000001</v>
      </c>
      <c r="AR920" s="142" t="s">
        <v>134</v>
      </c>
      <c r="AT920" s="142" t="s">
        <v>129</v>
      </c>
      <c r="AU920" s="142" t="s">
        <v>90</v>
      </c>
      <c r="AY920" s="16" t="s">
        <v>127</v>
      </c>
      <c r="BE920" s="143">
        <f>IF(N920="základní",J920,0)</f>
        <v>0</v>
      </c>
      <c r="BF920" s="143">
        <f>IF(N920="snížená",J920,0)</f>
        <v>0</v>
      </c>
      <c r="BG920" s="143">
        <f>IF(N920="zákl. přenesená",J920,0)</f>
        <v>0</v>
      </c>
      <c r="BH920" s="143">
        <f>IF(N920="sníž. přenesená",J920,0)</f>
        <v>0</v>
      </c>
      <c r="BI920" s="143">
        <f>IF(N920="nulová",J920,0)</f>
        <v>0</v>
      </c>
      <c r="BJ920" s="16" t="s">
        <v>88</v>
      </c>
      <c r="BK920" s="143">
        <f>ROUND(I920*H920,2)</f>
        <v>0</v>
      </c>
      <c r="BL920" s="16" t="s">
        <v>134</v>
      </c>
      <c r="BM920" s="142" t="s">
        <v>851</v>
      </c>
    </row>
    <row r="921" spans="2:65" s="1" customFormat="1" ht="19.5">
      <c r="B921" s="31"/>
      <c r="D921" s="144" t="s">
        <v>136</v>
      </c>
      <c r="F921" s="145" t="s">
        <v>852</v>
      </c>
      <c r="I921" s="146"/>
      <c r="L921" s="31"/>
      <c r="M921" s="147"/>
      <c r="T921" s="55"/>
      <c r="AT921" s="16" t="s">
        <v>136</v>
      </c>
      <c r="AU921" s="16" t="s">
        <v>90</v>
      </c>
    </row>
    <row r="922" spans="2:65" s="1" customFormat="1" ht="11.25">
      <c r="B922" s="31"/>
      <c r="D922" s="161" t="s">
        <v>146</v>
      </c>
      <c r="F922" s="162" t="s">
        <v>853</v>
      </c>
      <c r="I922" s="146"/>
      <c r="L922" s="31"/>
      <c r="M922" s="147"/>
      <c r="T922" s="55"/>
      <c r="AT922" s="16" t="s">
        <v>146</v>
      </c>
      <c r="AU922" s="16" t="s">
        <v>90</v>
      </c>
    </row>
    <row r="923" spans="2:65" s="1" customFormat="1" ht="29.25">
      <c r="B923" s="31"/>
      <c r="D923" s="144" t="s">
        <v>219</v>
      </c>
      <c r="F923" s="170" t="s">
        <v>823</v>
      </c>
      <c r="I923" s="146"/>
      <c r="L923" s="31"/>
      <c r="M923" s="147"/>
      <c r="T923" s="55"/>
      <c r="AT923" s="16" t="s">
        <v>219</v>
      </c>
      <c r="AU923" s="16" t="s">
        <v>90</v>
      </c>
    </row>
    <row r="924" spans="2:65" s="12" customFormat="1" ht="11.25">
      <c r="B924" s="148"/>
      <c r="D924" s="144" t="s">
        <v>137</v>
      </c>
      <c r="E924" s="149" t="s">
        <v>1</v>
      </c>
      <c r="F924" s="150" t="s">
        <v>221</v>
      </c>
      <c r="H924" s="149" t="s">
        <v>1</v>
      </c>
      <c r="I924" s="151"/>
      <c r="L924" s="148"/>
      <c r="M924" s="152"/>
      <c r="T924" s="153"/>
      <c r="AT924" s="149" t="s">
        <v>137</v>
      </c>
      <c r="AU924" s="149" t="s">
        <v>90</v>
      </c>
      <c r="AV924" s="12" t="s">
        <v>88</v>
      </c>
      <c r="AW924" s="12" t="s">
        <v>36</v>
      </c>
      <c r="AX924" s="12" t="s">
        <v>80</v>
      </c>
      <c r="AY924" s="149" t="s">
        <v>127</v>
      </c>
    </row>
    <row r="925" spans="2:65" s="13" customFormat="1" ht="11.25">
      <c r="B925" s="154"/>
      <c r="D925" s="144" t="s">
        <v>137</v>
      </c>
      <c r="E925" s="155" t="s">
        <v>1</v>
      </c>
      <c r="F925" s="156" t="s">
        <v>854</v>
      </c>
      <c r="H925" s="157">
        <v>9</v>
      </c>
      <c r="I925" s="158"/>
      <c r="L925" s="154"/>
      <c r="M925" s="159"/>
      <c r="T925" s="160"/>
      <c r="AT925" s="155" t="s">
        <v>137</v>
      </c>
      <c r="AU925" s="155" t="s">
        <v>90</v>
      </c>
      <c r="AV925" s="13" t="s">
        <v>90</v>
      </c>
      <c r="AW925" s="13" t="s">
        <v>36</v>
      </c>
      <c r="AX925" s="13" t="s">
        <v>88</v>
      </c>
      <c r="AY925" s="155" t="s">
        <v>127</v>
      </c>
    </row>
    <row r="926" spans="2:65" s="1" customFormat="1" ht="21.75" customHeight="1">
      <c r="B926" s="31"/>
      <c r="C926" s="131" t="s">
        <v>855</v>
      </c>
      <c r="D926" s="131" t="s">
        <v>129</v>
      </c>
      <c r="E926" s="132" t="s">
        <v>856</v>
      </c>
      <c r="F926" s="133" t="s">
        <v>857</v>
      </c>
      <c r="G926" s="134" t="s">
        <v>201</v>
      </c>
      <c r="H926" s="135">
        <v>252</v>
      </c>
      <c r="I926" s="136"/>
      <c r="J926" s="137">
        <f>ROUND(I926*H926,2)</f>
        <v>0</v>
      </c>
      <c r="K926" s="133" t="s">
        <v>1</v>
      </c>
      <c r="L926" s="31"/>
      <c r="M926" s="138" t="s">
        <v>1</v>
      </c>
      <c r="N926" s="139" t="s">
        <v>45</v>
      </c>
      <c r="P926" s="140">
        <f>O926*H926</f>
        <v>0</v>
      </c>
      <c r="Q926" s="140">
        <v>0</v>
      </c>
      <c r="R926" s="140">
        <f>Q926*H926</f>
        <v>0</v>
      </c>
      <c r="S926" s="140">
        <v>2.5700000000000001E-2</v>
      </c>
      <c r="T926" s="141">
        <f>S926*H926</f>
        <v>6.4763999999999999</v>
      </c>
      <c r="AR926" s="142" t="s">
        <v>134</v>
      </c>
      <c r="AT926" s="142" t="s">
        <v>129</v>
      </c>
      <c r="AU926" s="142" t="s">
        <v>90</v>
      </c>
      <c r="AY926" s="16" t="s">
        <v>127</v>
      </c>
      <c r="BE926" s="143">
        <f>IF(N926="základní",J926,0)</f>
        <v>0</v>
      </c>
      <c r="BF926" s="143">
        <f>IF(N926="snížená",J926,0)</f>
        <v>0</v>
      </c>
      <c r="BG926" s="143">
        <f>IF(N926="zákl. přenesená",J926,0)</f>
        <v>0</v>
      </c>
      <c r="BH926" s="143">
        <f>IF(N926="sníž. přenesená",J926,0)</f>
        <v>0</v>
      </c>
      <c r="BI926" s="143">
        <f>IF(N926="nulová",J926,0)</f>
        <v>0</v>
      </c>
      <c r="BJ926" s="16" t="s">
        <v>88</v>
      </c>
      <c r="BK926" s="143">
        <f>ROUND(I926*H926,2)</f>
        <v>0</v>
      </c>
      <c r="BL926" s="16" t="s">
        <v>134</v>
      </c>
      <c r="BM926" s="142" t="s">
        <v>858</v>
      </c>
    </row>
    <row r="927" spans="2:65" s="1" customFormat="1" ht="19.5">
      <c r="B927" s="31"/>
      <c r="D927" s="144" t="s">
        <v>136</v>
      </c>
      <c r="F927" s="145" t="s">
        <v>859</v>
      </c>
      <c r="I927" s="146"/>
      <c r="L927" s="31"/>
      <c r="M927" s="147"/>
      <c r="T927" s="55"/>
      <c r="AT927" s="16" t="s">
        <v>136</v>
      </c>
      <c r="AU927" s="16" t="s">
        <v>90</v>
      </c>
    </row>
    <row r="928" spans="2:65" s="1" customFormat="1" ht="19.5">
      <c r="B928" s="31"/>
      <c r="D928" s="144" t="s">
        <v>219</v>
      </c>
      <c r="F928" s="170" t="s">
        <v>860</v>
      </c>
      <c r="I928" s="146"/>
      <c r="L928" s="31"/>
      <c r="M928" s="147"/>
      <c r="T928" s="55"/>
      <c r="AT928" s="16" t="s">
        <v>219</v>
      </c>
      <c r="AU928" s="16" t="s">
        <v>90</v>
      </c>
    </row>
    <row r="929" spans="2:65" s="12" customFormat="1" ht="11.25">
      <c r="B929" s="148"/>
      <c r="D929" s="144" t="s">
        <v>137</v>
      </c>
      <c r="E929" s="149" t="s">
        <v>1</v>
      </c>
      <c r="F929" s="150" t="s">
        <v>221</v>
      </c>
      <c r="H929" s="149" t="s">
        <v>1</v>
      </c>
      <c r="I929" s="151"/>
      <c r="L929" s="148"/>
      <c r="M929" s="152"/>
      <c r="T929" s="153"/>
      <c r="AT929" s="149" t="s">
        <v>137</v>
      </c>
      <c r="AU929" s="149" t="s">
        <v>90</v>
      </c>
      <c r="AV929" s="12" t="s">
        <v>88</v>
      </c>
      <c r="AW929" s="12" t="s">
        <v>36</v>
      </c>
      <c r="AX929" s="12" t="s">
        <v>80</v>
      </c>
      <c r="AY929" s="149" t="s">
        <v>127</v>
      </c>
    </row>
    <row r="930" spans="2:65" s="13" customFormat="1" ht="11.25">
      <c r="B930" s="154"/>
      <c r="D930" s="144" t="s">
        <v>137</v>
      </c>
      <c r="E930" s="155" t="s">
        <v>1</v>
      </c>
      <c r="F930" s="156" t="s">
        <v>861</v>
      </c>
      <c r="H930" s="157">
        <v>252</v>
      </c>
      <c r="I930" s="158"/>
      <c r="L930" s="154"/>
      <c r="M930" s="159"/>
      <c r="T930" s="160"/>
      <c r="AT930" s="155" t="s">
        <v>137</v>
      </c>
      <c r="AU930" s="155" t="s">
        <v>90</v>
      </c>
      <c r="AV930" s="13" t="s">
        <v>90</v>
      </c>
      <c r="AW930" s="13" t="s">
        <v>36</v>
      </c>
      <c r="AX930" s="13" t="s">
        <v>88</v>
      </c>
      <c r="AY930" s="155" t="s">
        <v>127</v>
      </c>
    </row>
    <row r="931" spans="2:65" s="1" customFormat="1" ht="21.75" customHeight="1">
      <c r="B931" s="31"/>
      <c r="C931" s="171" t="s">
        <v>862</v>
      </c>
      <c r="D931" s="171" t="s">
        <v>361</v>
      </c>
      <c r="E931" s="172" t="s">
        <v>863</v>
      </c>
      <c r="F931" s="173" t="s">
        <v>864</v>
      </c>
      <c r="G931" s="174" t="s">
        <v>132</v>
      </c>
      <c r="H931" s="175">
        <v>1</v>
      </c>
      <c r="I931" s="176"/>
      <c r="J931" s="177">
        <f>ROUND(I931*H931,2)</f>
        <v>0</v>
      </c>
      <c r="K931" s="173" t="s">
        <v>1</v>
      </c>
      <c r="L931" s="178"/>
      <c r="M931" s="179" t="s">
        <v>1</v>
      </c>
      <c r="N931" s="180" t="s">
        <v>45</v>
      </c>
      <c r="P931" s="140">
        <f>O931*H931</f>
        <v>0</v>
      </c>
      <c r="Q931" s="140">
        <v>0.02</v>
      </c>
      <c r="R931" s="140">
        <f>Q931*H931</f>
        <v>0.02</v>
      </c>
      <c r="S931" s="140">
        <v>0</v>
      </c>
      <c r="T931" s="141">
        <f>S931*H931</f>
        <v>0</v>
      </c>
      <c r="AR931" s="142" t="s">
        <v>192</v>
      </c>
      <c r="AT931" s="142" t="s">
        <v>361</v>
      </c>
      <c r="AU931" s="142" t="s">
        <v>90</v>
      </c>
      <c r="AY931" s="16" t="s">
        <v>127</v>
      </c>
      <c r="BE931" s="143">
        <f>IF(N931="základní",J931,0)</f>
        <v>0</v>
      </c>
      <c r="BF931" s="143">
        <f>IF(N931="snížená",J931,0)</f>
        <v>0</v>
      </c>
      <c r="BG931" s="143">
        <f>IF(N931="zákl. přenesená",J931,0)</f>
        <v>0</v>
      </c>
      <c r="BH931" s="143">
        <f>IF(N931="sníž. přenesená",J931,0)</f>
        <v>0</v>
      </c>
      <c r="BI931" s="143">
        <f>IF(N931="nulová",J931,0)</f>
        <v>0</v>
      </c>
      <c r="BJ931" s="16" t="s">
        <v>88</v>
      </c>
      <c r="BK931" s="143">
        <f>ROUND(I931*H931,2)</f>
        <v>0</v>
      </c>
      <c r="BL931" s="16" t="s">
        <v>134</v>
      </c>
      <c r="BM931" s="142" t="s">
        <v>865</v>
      </c>
    </row>
    <row r="932" spans="2:65" s="1" customFormat="1" ht="11.25">
      <c r="B932" s="31"/>
      <c r="D932" s="144" t="s">
        <v>136</v>
      </c>
      <c r="F932" s="145" t="s">
        <v>864</v>
      </c>
      <c r="I932" s="146"/>
      <c r="L932" s="31"/>
      <c r="M932" s="147"/>
      <c r="T932" s="55"/>
      <c r="AT932" s="16" t="s">
        <v>136</v>
      </c>
      <c r="AU932" s="16" t="s">
        <v>90</v>
      </c>
    </row>
    <row r="933" spans="2:65" s="12" customFormat="1" ht="11.25">
      <c r="B933" s="148"/>
      <c r="D933" s="144" t="s">
        <v>137</v>
      </c>
      <c r="E933" s="149" t="s">
        <v>1</v>
      </c>
      <c r="F933" s="150" t="s">
        <v>866</v>
      </c>
      <c r="H933" s="149" t="s">
        <v>1</v>
      </c>
      <c r="I933" s="151"/>
      <c r="L933" s="148"/>
      <c r="M933" s="152"/>
      <c r="T933" s="153"/>
      <c r="AT933" s="149" t="s">
        <v>137</v>
      </c>
      <c r="AU933" s="149" t="s">
        <v>90</v>
      </c>
      <c r="AV933" s="12" t="s">
        <v>88</v>
      </c>
      <c r="AW933" s="12" t="s">
        <v>36</v>
      </c>
      <c r="AX933" s="12" t="s">
        <v>80</v>
      </c>
      <c r="AY933" s="149" t="s">
        <v>127</v>
      </c>
    </row>
    <row r="934" spans="2:65" s="13" customFormat="1" ht="11.25">
      <c r="B934" s="154"/>
      <c r="D934" s="144" t="s">
        <v>137</v>
      </c>
      <c r="E934" s="155" t="s">
        <v>1</v>
      </c>
      <c r="F934" s="156" t="s">
        <v>88</v>
      </c>
      <c r="H934" s="157">
        <v>1</v>
      </c>
      <c r="I934" s="158"/>
      <c r="L934" s="154"/>
      <c r="M934" s="159"/>
      <c r="T934" s="160"/>
      <c r="AT934" s="155" t="s">
        <v>137</v>
      </c>
      <c r="AU934" s="155" t="s">
        <v>90</v>
      </c>
      <c r="AV934" s="13" t="s">
        <v>90</v>
      </c>
      <c r="AW934" s="13" t="s">
        <v>36</v>
      </c>
      <c r="AX934" s="13" t="s">
        <v>88</v>
      </c>
      <c r="AY934" s="155" t="s">
        <v>127</v>
      </c>
    </row>
    <row r="935" spans="2:65" s="11" customFormat="1" ht="22.9" customHeight="1">
      <c r="B935" s="119"/>
      <c r="D935" s="120" t="s">
        <v>79</v>
      </c>
      <c r="E935" s="129" t="s">
        <v>198</v>
      </c>
      <c r="F935" s="129" t="s">
        <v>867</v>
      </c>
      <c r="I935" s="122"/>
      <c r="J935" s="130">
        <f>BK935</f>
        <v>0</v>
      </c>
      <c r="L935" s="119"/>
      <c r="M935" s="124"/>
      <c r="P935" s="125">
        <f>SUM(P936:P981)</f>
        <v>0</v>
      </c>
      <c r="R935" s="125">
        <f>SUM(R936:R981)</f>
        <v>17.490120000000005</v>
      </c>
      <c r="T935" s="126">
        <f>SUM(T936:T981)</f>
        <v>0</v>
      </c>
      <c r="AR935" s="120" t="s">
        <v>88</v>
      </c>
      <c r="AT935" s="127" t="s">
        <v>79</v>
      </c>
      <c r="AU935" s="127" t="s">
        <v>88</v>
      </c>
      <c r="AY935" s="120" t="s">
        <v>127</v>
      </c>
      <c r="BK935" s="128">
        <f>SUM(BK936:BK981)</f>
        <v>0</v>
      </c>
    </row>
    <row r="936" spans="2:65" s="1" customFormat="1" ht="33" customHeight="1">
      <c r="B936" s="31"/>
      <c r="C936" s="131" t="s">
        <v>868</v>
      </c>
      <c r="D936" s="131" t="s">
        <v>129</v>
      </c>
      <c r="E936" s="132" t="s">
        <v>869</v>
      </c>
      <c r="F936" s="133" t="s">
        <v>870</v>
      </c>
      <c r="G936" s="134" t="s">
        <v>201</v>
      </c>
      <c r="H936" s="135">
        <v>28</v>
      </c>
      <c r="I936" s="136"/>
      <c r="J936" s="137">
        <f>ROUND(I936*H936,2)</f>
        <v>0</v>
      </c>
      <c r="K936" s="133" t="s">
        <v>143</v>
      </c>
      <c r="L936" s="31"/>
      <c r="M936" s="138" t="s">
        <v>1</v>
      </c>
      <c r="N936" s="139" t="s">
        <v>45</v>
      </c>
      <c r="P936" s="140">
        <f>O936*H936</f>
        <v>0</v>
      </c>
      <c r="Q936" s="140">
        <v>8.0879999999999994E-2</v>
      </c>
      <c r="R936" s="140">
        <f>Q936*H936</f>
        <v>2.26464</v>
      </c>
      <c r="S936" s="140">
        <v>0</v>
      </c>
      <c r="T936" s="141">
        <f>S936*H936</f>
        <v>0</v>
      </c>
      <c r="AR936" s="142" t="s">
        <v>134</v>
      </c>
      <c r="AT936" s="142" t="s">
        <v>129</v>
      </c>
      <c r="AU936" s="142" t="s">
        <v>90</v>
      </c>
      <c r="AY936" s="16" t="s">
        <v>127</v>
      </c>
      <c r="BE936" s="143">
        <f>IF(N936="základní",J936,0)</f>
        <v>0</v>
      </c>
      <c r="BF936" s="143">
        <f>IF(N936="snížená",J936,0)</f>
        <v>0</v>
      </c>
      <c r="BG936" s="143">
        <f>IF(N936="zákl. přenesená",J936,0)</f>
        <v>0</v>
      </c>
      <c r="BH936" s="143">
        <f>IF(N936="sníž. přenesená",J936,0)</f>
        <v>0</v>
      </c>
      <c r="BI936" s="143">
        <f>IF(N936="nulová",J936,0)</f>
        <v>0</v>
      </c>
      <c r="BJ936" s="16" t="s">
        <v>88</v>
      </c>
      <c r="BK936" s="143">
        <f>ROUND(I936*H936,2)</f>
        <v>0</v>
      </c>
      <c r="BL936" s="16" t="s">
        <v>134</v>
      </c>
      <c r="BM936" s="142" t="s">
        <v>871</v>
      </c>
    </row>
    <row r="937" spans="2:65" s="1" customFormat="1" ht="39">
      <c r="B937" s="31"/>
      <c r="D937" s="144" t="s">
        <v>136</v>
      </c>
      <c r="F937" s="145" t="s">
        <v>872</v>
      </c>
      <c r="I937" s="146"/>
      <c r="L937" s="31"/>
      <c r="M937" s="147"/>
      <c r="T937" s="55"/>
      <c r="AT937" s="16" t="s">
        <v>136</v>
      </c>
      <c r="AU937" s="16" t="s">
        <v>90</v>
      </c>
    </row>
    <row r="938" spans="2:65" s="1" customFormat="1" ht="11.25">
      <c r="B938" s="31"/>
      <c r="D938" s="161" t="s">
        <v>146</v>
      </c>
      <c r="F938" s="162" t="s">
        <v>873</v>
      </c>
      <c r="I938" s="146"/>
      <c r="L938" s="31"/>
      <c r="M938" s="147"/>
      <c r="T938" s="55"/>
      <c r="AT938" s="16" t="s">
        <v>146</v>
      </c>
      <c r="AU938" s="16" t="s">
        <v>90</v>
      </c>
    </row>
    <row r="939" spans="2:65" s="12" customFormat="1" ht="11.25">
      <c r="B939" s="148"/>
      <c r="D939" s="144" t="s">
        <v>137</v>
      </c>
      <c r="E939" s="149" t="s">
        <v>1</v>
      </c>
      <c r="F939" s="150" t="s">
        <v>205</v>
      </c>
      <c r="H939" s="149" t="s">
        <v>1</v>
      </c>
      <c r="I939" s="151"/>
      <c r="L939" s="148"/>
      <c r="M939" s="152"/>
      <c r="T939" s="153"/>
      <c r="AT939" s="149" t="s">
        <v>137</v>
      </c>
      <c r="AU939" s="149" t="s">
        <v>90</v>
      </c>
      <c r="AV939" s="12" t="s">
        <v>88</v>
      </c>
      <c r="AW939" s="12" t="s">
        <v>36</v>
      </c>
      <c r="AX939" s="12" t="s">
        <v>80</v>
      </c>
      <c r="AY939" s="149" t="s">
        <v>127</v>
      </c>
    </row>
    <row r="940" spans="2:65" s="12" customFormat="1" ht="11.25">
      <c r="B940" s="148"/>
      <c r="D940" s="144" t="s">
        <v>137</v>
      </c>
      <c r="E940" s="149" t="s">
        <v>1</v>
      </c>
      <c r="F940" s="150" t="s">
        <v>149</v>
      </c>
      <c r="H940" s="149" t="s">
        <v>1</v>
      </c>
      <c r="I940" s="151"/>
      <c r="L940" s="148"/>
      <c r="M940" s="152"/>
      <c r="T940" s="153"/>
      <c r="AT940" s="149" t="s">
        <v>137</v>
      </c>
      <c r="AU940" s="149" t="s">
        <v>90</v>
      </c>
      <c r="AV940" s="12" t="s">
        <v>88</v>
      </c>
      <c r="AW940" s="12" t="s">
        <v>36</v>
      </c>
      <c r="AX940" s="12" t="s">
        <v>80</v>
      </c>
      <c r="AY940" s="149" t="s">
        <v>127</v>
      </c>
    </row>
    <row r="941" spans="2:65" s="13" customFormat="1" ht="11.25">
      <c r="B941" s="154"/>
      <c r="D941" s="144" t="s">
        <v>137</v>
      </c>
      <c r="E941" s="155" t="s">
        <v>1</v>
      </c>
      <c r="F941" s="156" t="s">
        <v>206</v>
      </c>
      <c r="H941" s="157">
        <v>6</v>
      </c>
      <c r="I941" s="158"/>
      <c r="L941" s="154"/>
      <c r="M941" s="159"/>
      <c r="T941" s="160"/>
      <c r="AT941" s="155" t="s">
        <v>137</v>
      </c>
      <c r="AU941" s="155" t="s">
        <v>90</v>
      </c>
      <c r="AV941" s="13" t="s">
        <v>90</v>
      </c>
      <c r="AW941" s="13" t="s">
        <v>36</v>
      </c>
      <c r="AX941" s="13" t="s">
        <v>80</v>
      </c>
      <c r="AY941" s="155" t="s">
        <v>127</v>
      </c>
    </row>
    <row r="942" spans="2:65" s="12" customFormat="1" ht="11.25">
      <c r="B942" s="148"/>
      <c r="D942" s="144" t="s">
        <v>137</v>
      </c>
      <c r="E942" s="149" t="s">
        <v>1</v>
      </c>
      <c r="F942" s="150" t="s">
        <v>207</v>
      </c>
      <c r="H942" s="149" t="s">
        <v>1</v>
      </c>
      <c r="I942" s="151"/>
      <c r="L942" s="148"/>
      <c r="M942" s="152"/>
      <c r="T942" s="153"/>
      <c r="AT942" s="149" t="s">
        <v>137</v>
      </c>
      <c r="AU942" s="149" t="s">
        <v>90</v>
      </c>
      <c r="AV942" s="12" t="s">
        <v>88</v>
      </c>
      <c r="AW942" s="12" t="s">
        <v>36</v>
      </c>
      <c r="AX942" s="12" t="s">
        <v>80</v>
      </c>
      <c r="AY942" s="149" t="s">
        <v>127</v>
      </c>
    </row>
    <row r="943" spans="2:65" s="13" customFormat="1" ht="11.25">
      <c r="B943" s="154"/>
      <c r="D943" s="144" t="s">
        <v>137</v>
      </c>
      <c r="E943" s="155" t="s">
        <v>1</v>
      </c>
      <c r="F943" s="156" t="s">
        <v>208</v>
      </c>
      <c r="H943" s="157">
        <v>22</v>
      </c>
      <c r="I943" s="158"/>
      <c r="L943" s="154"/>
      <c r="M943" s="159"/>
      <c r="T943" s="160"/>
      <c r="AT943" s="155" t="s">
        <v>137</v>
      </c>
      <c r="AU943" s="155" t="s">
        <v>90</v>
      </c>
      <c r="AV943" s="13" t="s">
        <v>90</v>
      </c>
      <c r="AW943" s="13" t="s">
        <v>36</v>
      </c>
      <c r="AX943" s="13" t="s">
        <v>80</v>
      </c>
      <c r="AY943" s="155" t="s">
        <v>127</v>
      </c>
    </row>
    <row r="944" spans="2:65" s="14" customFormat="1" ht="11.25">
      <c r="B944" s="163"/>
      <c r="D944" s="144" t="s">
        <v>137</v>
      </c>
      <c r="E944" s="164" t="s">
        <v>1</v>
      </c>
      <c r="F944" s="165" t="s">
        <v>153</v>
      </c>
      <c r="H944" s="166">
        <v>28</v>
      </c>
      <c r="I944" s="167"/>
      <c r="L944" s="163"/>
      <c r="M944" s="168"/>
      <c r="T944" s="169"/>
      <c r="AT944" s="164" t="s">
        <v>137</v>
      </c>
      <c r="AU944" s="164" t="s">
        <v>90</v>
      </c>
      <c r="AV944" s="14" t="s">
        <v>134</v>
      </c>
      <c r="AW944" s="14" t="s">
        <v>36</v>
      </c>
      <c r="AX944" s="14" t="s">
        <v>88</v>
      </c>
      <c r="AY944" s="164" t="s">
        <v>127</v>
      </c>
    </row>
    <row r="945" spans="2:65" s="1" customFormat="1" ht="16.5" customHeight="1">
      <c r="B945" s="31"/>
      <c r="C945" s="171" t="s">
        <v>874</v>
      </c>
      <c r="D945" s="171" t="s">
        <v>361</v>
      </c>
      <c r="E945" s="172" t="s">
        <v>875</v>
      </c>
      <c r="F945" s="173" t="s">
        <v>876</v>
      </c>
      <c r="G945" s="174" t="s">
        <v>142</v>
      </c>
      <c r="H945" s="175">
        <v>28</v>
      </c>
      <c r="I945" s="176"/>
      <c r="J945" s="177">
        <f>ROUND(I945*H945,2)</f>
        <v>0</v>
      </c>
      <c r="K945" s="173" t="s">
        <v>143</v>
      </c>
      <c r="L945" s="178"/>
      <c r="M945" s="179" t="s">
        <v>1</v>
      </c>
      <c r="N945" s="180" t="s">
        <v>45</v>
      </c>
      <c r="P945" s="140">
        <f>O945*H945</f>
        <v>0</v>
      </c>
      <c r="Q945" s="140">
        <v>0.222</v>
      </c>
      <c r="R945" s="140">
        <f>Q945*H945</f>
        <v>6.2160000000000002</v>
      </c>
      <c r="S945" s="140">
        <v>0</v>
      </c>
      <c r="T945" s="141">
        <f>S945*H945</f>
        <v>0</v>
      </c>
      <c r="AR945" s="142" t="s">
        <v>192</v>
      </c>
      <c r="AT945" s="142" t="s">
        <v>361</v>
      </c>
      <c r="AU945" s="142" t="s">
        <v>90</v>
      </c>
      <c r="AY945" s="16" t="s">
        <v>127</v>
      </c>
      <c r="BE945" s="143">
        <f>IF(N945="základní",J945,0)</f>
        <v>0</v>
      </c>
      <c r="BF945" s="143">
        <f>IF(N945="snížená",J945,0)</f>
        <v>0</v>
      </c>
      <c r="BG945" s="143">
        <f>IF(N945="zákl. přenesená",J945,0)</f>
        <v>0</v>
      </c>
      <c r="BH945" s="143">
        <f>IF(N945="sníž. přenesená",J945,0)</f>
        <v>0</v>
      </c>
      <c r="BI945" s="143">
        <f>IF(N945="nulová",J945,0)</f>
        <v>0</v>
      </c>
      <c r="BJ945" s="16" t="s">
        <v>88</v>
      </c>
      <c r="BK945" s="143">
        <f>ROUND(I945*H945,2)</f>
        <v>0</v>
      </c>
      <c r="BL945" s="16" t="s">
        <v>134</v>
      </c>
      <c r="BM945" s="142" t="s">
        <v>877</v>
      </c>
    </row>
    <row r="946" spans="2:65" s="1" customFormat="1" ht="11.25">
      <c r="B946" s="31"/>
      <c r="D946" s="144" t="s">
        <v>136</v>
      </c>
      <c r="F946" s="145" t="s">
        <v>876</v>
      </c>
      <c r="I946" s="146"/>
      <c r="L946" s="31"/>
      <c r="M946" s="147"/>
      <c r="T946" s="55"/>
      <c r="AT946" s="16" t="s">
        <v>136</v>
      </c>
      <c r="AU946" s="16" t="s">
        <v>90</v>
      </c>
    </row>
    <row r="947" spans="2:65" s="12" customFormat="1" ht="11.25">
      <c r="B947" s="148"/>
      <c r="D947" s="144" t="s">
        <v>137</v>
      </c>
      <c r="E947" s="149" t="s">
        <v>1</v>
      </c>
      <c r="F947" s="150" t="s">
        <v>205</v>
      </c>
      <c r="H947" s="149" t="s">
        <v>1</v>
      </c>
      <c r="I947" s="151"/>
      <c r="L947" s="148"/>
      <c r="M947" s="152"/>
      <c r="T947" s="153"/>
      <c r="AT947" s="149" t="s">
        <v>137</v>
      </c>
      <c r="AU947" s="149" t="s">
        <v>90</v>
      </c>
      <c r="AV947" s="12" t="s">
        <v>88</v>
      </c>
      <c r="AW947" s="12" t="s">
        <v>36</v>
      </c>
      <c r="AX947" s="12" t="s">
        <v>80</v>
      </c>
      <c r="AY947" s="149" t="s">
        <v>127</v>
      </c>
    </row>
    <row r="948" spans="2:65" s="12" customFormat="1" ht="11.25">
      <c r="B948" s="148"/>
      <c r="D948" s="144" t="s">
        <v>137</v>
      </c>
      <c r="E948" s="149" t="s">
        <v>1</v>
      </c>
      <c r="F948" s="150" t="s">
        <v>149</v>
      </c>
      <c r="H948" s="149" t="s">
        <v>1</v>
      </c>
      <c r="I948" s="151"/>
      <c r="L948" s="148"/>
      <c r="M948" s="152"/>
      <c r="T948" s="153"/>
      <c r="AT948" s="149" t="s">
        <v>137</v>
      </c>
      <c r="AU948" s="149" t="s">
        <v>90</v>
      </c>
      <c r="AV948" s="12" t="s">
        <v>88</v>
      </c>
      <c r="AW948" s="12" t="s">
        <v>36</v>
      </c>
      <c r="AX948" s="12" t="s">
        <v>80</v>
      </c>
      <c r="AY948" s="149" t="s">
        <v>127</v>
      </c>
    </row>
    <row r="949" spans="2:65" s="13" customFormat="1" ht="11.25">
      <c r="B949" s="154"/>
      <c r="D949" s="144" t="s">
        <v>137</v>
      </c>
      <c r="E949" s="155" t="s">
        <v>1</v>
      </c>
      <c r="F949" s="156" t="s">
        <v>206</v>
      </c>
      <c r="H949" s="157">
        <v>6</v>
      </c>
      <c r="I949" s="158"/>
      <c r="L949" s="154"/>
      <c r="M949" s="159"/>
      <c r="T949" s="160"/>
      <c r="AT949" s="155" t="s">
        <v>137</v>
      </c>
      <c r="AU949" s="155" t="s">
        <v>90</v>
      </c>
      <c r="AV949" s="13" t="s">
        <v>90</v>
      </c>
      <c r="AW949" s="13" t="s">
        <v>36</v>
      </c>
      <c r="AX949" s="13" t="s">
        <v>80</v>
      </c>
      <c r="AY949" s="155" t="s">
        <v>127</v>
      </c>
    </row>
    <row r="950" spans="2:65" s="12" customFormat="1" ht="11.25">
      <c r="B950" s="148"/>
      <c r="D950" s="144" t="s">
        <v>137</v>
      </c>
      <c r="E950" s="149" t="s">
        <v>1</v>
      </c>
      <c r="F950" s="150" t="s">
        <v>207</v>
      </c>
      <c r="H950" s="149" t="s">
        <v>1</v>
      </c>
      <c r="I950" s="151"/>
      <c r="L950" s="148"/>
      <c r="M950" s="152"/>
      <c r="T950" s="153"/>
      <c r="AT950" s="149" t="s">
        <v>137</v>
      </c>
      <c r="AU950" s="149" t="s">
        <v>90</v>
      </c>
      <c r="AV950" s="12" t="s">
        <v>88</v>
      </c>
      <c r="AW950" s="12" t="s">
        <v>36</v>
      </c>
      <c r="AX950" s="12" t="s">
        <v>80</v>
      </c>
      <c r="AY950" s="149" t="s">
        <v>127</v>
      </c>
    </row>
    <row r="951" spans="2:65" s="13" customFormat="1" ht="11.25">
      <c r="B951" s="154"/>
      <c r="D951" s="144" t="s">
        <v>137</v>
      </c>
      <c r="E951" s="155" t="s">
        <v>1</v>
      </c>
      <c r="F951" s="156" t="s">
        <v>208</v>
      </c>
      <c r="H951" s="157">
        <v>22</v>
      </c>
      <c r="I951" s="158"/>
      <c r="L951" s="154"/>
      <c r="M951" s="159"/>
      <c r="T951" s="160"/>
      <c r="AT951" s="155" t="s">
        <v>137</v>
      </c>
      <c r="AU951" s="155" t="s">
        <v>90</v>
      </c>
      <c r="AV951" s="13" t="s">
        <v>90</v>
      </c>
      <c r="AW951" s="13" t="s">
        <v>36</v>
      </c>
      <c r="AX951" s="13" t="s">
        <v>80</v>
      </c>
      <c r="AY951" s="155" t="s">
        <v>127</v>
      </c>
    </row>
    <row r="952" spans="2:65" s="14" customFormat="1" ht="11.25">
      <c r="B952" s="163"/>
      <c r="D952" s="144" t="s">
        <v>137</v>
      </c>
      <c r="E952" s="164" t="s">
        <v>1</v>
      </c>
      <c r="F952" s="165" t="s">
        <v>153</v>
      </c>
      <c r="H952" s="166">
        <v>28</v>
      </c>
      <c r="I952" s="167"/>
      <c r="L952" s="163"/>
      <c r="M952" s="168"/>
      <c r="T952" s="169"/>
      <c r="AT952" s="164" t="s">
        <v>137</v>
      </c>
      <c r="AU952" s="164" t="s">
        <v>90</v>
      </c>
      <c r="AV952" s="14" t="s">
        <v>134</v>
      </c>
      <c r="AW952" s="14" t="s">
        <v>36</v>
      </c>
      <c r="AX952" s="14" t="s">
        <v>88</v>
      </c>
      <c r="AY952" s="164" t="s">
        <v>127</v>
      </c>
    </row>
    <row r="953" spans="2:65" s="1" customFormat="1" ht="24.2" customHeight="1">
      <c r="B953" s="31"/>
      <c r="C953" s="131" t="s">
        <v>878</v>
      </c>
      <c r="D953" s="131" t="s">
        <v>129</v>
      </c>
      <c r="E953" s="132" t="s">
        <v>879</v>
      </c>
      <c r="F953" s="133" t="s">
        <v>880</v>
      </c>
      <c r="G953" s="134" t="s">
        <v>201</v>
      </c>
      <c r="H953" s="135">
        <v>28</v>
      </c>
      <c r="I953" s="136"/>
      <c r="J953" s="137">
        <f>ROUND(I953*H953,2)</f>
        <v>0</v>
      </c>
      <c r="K953" s="133" t="s">
        <v>143</v>
      </c>
      <c r="L953" s="31"/>
      <c r="M953" s="138" t="s">
        <v>1</v>
      </c>
      <c r="N953" s="139" t="s">
        <v>45</v>
      </c>
      <c r="P953" s="140">
        <f>O953*H953</f>
        <v>0</v>
      </c>
      <c r="Q953" s="140">
        <v>0.2195</v>
      </c>
      <c r="R953" s="140">
        <f>Q953*H953</f>
        <v>6.1459999999999999</v>
      </c>
      <c r="S953" s="140">
        <v>0</v>
      </c>
      <c r="T953" s="141">
        <f>S953*H953</f>
        <v>0</v>
      </c>
      <c r="AR953" s="142" t="s">
        <v>134</v>
      </c>
      <c r="AT953" s="142" t="s">
        <v>129</v>
      </c>
      <c r="AU953" s="142" t="s">
        <v>90</v>
      </c>
      <c r="AY953" s="16" t="s">
        <v>127</v>
      </c>
      <c r="BE953" s="143">
        <f>IF(N953="základní",J953,0)</f>
        <v>0</v>
      </c>
      <c r="BF953" s="143">
        <f>IF(N953="snížená",J953,0)</f>
        <v>0</v>
      </c>
      <c r="BG953" s="143">
        <f>IF(N953="zákl. přenesená",J953,0)</f>
        <v>0</v>
      </c>
      <c r="BH953" s="143">
        <f>IF(N953="sníž. přenesená",J953,0)</f>
        <v>0</v>
      </c>
      <c r="BI953" s="143">
        <f>IF(N953="nulová",J953,0)</f>
        <v>0</v>
      </c>
      <c r="BJ953" s="16" t="s">
        <v>88</v>
      </c>
      <c r="BK953" s="143">
        <f>ROUND(I953*H953,2)</f>
        <v>0</v>
      </c>
      <c r="BL953" s="16" t="s">
        <v>134</v>
      </c>
      <c r="BM953" s="142" t="s">
        <v>881</v>
      </c>
    </row>
    <row r="954" spans="2:65" s="1" customFormat="1" ht="29.25">
      <c r="B954" s="31"/>
      <c r="D954" s="144" t="s">
        <v>136</v>
      </c>
      <c r="F954" s="145" t="s">
        <v>882</v>
      </c>
      <c r="I954" s="146"/>
      <c r="L954" s="31"/>
      <c r="M954" s="147"/>
      <c r="T954" s="55"/>
      <c r="AT954" s="16" t="s">
        <v>136</v>
      </c>
      <c r="AU954" s="16" t="s">
        <v>90</v>
      </c>
    </row>
    <row r="955" spans="2:65" s="1" customFormat="1" ht="11.25">
      <c r="B955" s="31"/>
      <c r="D955" s="161" t="s">
        <v>146</v>
      </c>
      <c r="F955" s="162" t="s">
        <v>883</v>
      </c>
      <c r="I955" s="146"/>
      <c r="L955" s="31"/>
      <c r="M955" s="147"/>
      <c r="T955" s="55"/>
      <c r="AT955" s="16" t="s">
        <v>146</v>
      </c>
      <c r="AU955" s="16" t="s">
        <v>90</v>
      </c>
    </row>
    <row r="956" spans="2:65" s="12" customFormat="1" ht="11.25">
      <c r="B956" s="148"/>
      <c r="D956" s="144" t="s">
        <v>137</v>
      </c>
      <c r="E956" s="149" t="s">
        <v>1</v>
      </c>
      <c r="F956" s="150" t="s">
        <v>205</v>
      </c>
      <c r="H956" s="149" t="s">
        <v>1</v>
      </c>
      <c r="I956" s="151"/>
      <c r="L956" s="148"/>
      <c r="M956" s="152"/>
      <c r="T956" s="153"/>
      <c r="AT956" s="149" t="s">
        <v>137</v>
      </c>
      <c r="AU956" s="149" t="s">
        <v>90</v>
      </c>
      <c r="AV956" s="12" t="s">
        <v>88</v>
      </c>
      <c r="AW956" s="12" t="s">
        <v>36</v>
      </c>
      <c r="AX956" s="12" t="s">
        <v>80</v>
      </c>
      <c r="AY956" s="149" t="s">
        <v>127</v>
      </c>
    </row>
    <row r="957" spans="2:65" s="12" customFormat="1" ht="11.25">
      <c r="B957" s="148"/>
      <c r="D957" s="144" t="s">
        <v>137</v>
      </c>
      <c r="E957" s="149" t="s">
        <v>1</v>
      </c>
      <c r="F957" s="150" t="s">
        <v>149</v>
      </c>
      <c r="H957" s="149" t="s">
        <v>1</v>
      </c>
      <c r="I957" s="151"/>
      <c r="L957" s="148"/>
      <c r="M957" s="152"/>
      <c r="T957" s="153"/>
      <c r="AT957" s="149" t="s">
        <v>137</v>
      </c>
      <c r="AU957" s="149" t="s">
        <v>90</v>
      </c>
      <c r="AV957" s="12" t="s">
        <v>88</v>
      </c>
      <c r="AW957" s="12" t="s">
        <v>36</v>
      </c>
      <c r="AX957" s="12" t="s">
        <v>80</v>
      </c>
      <c r="AY957" s="149" t="s">
        <v>127</v>
      </c>
    </row>
    <row r="958" spans="2:65" s="13" customFormat="1" ht="11.25">
      <c r="B958" s="154"/>
      <c r="D958" s="144" t="s">
        <v>137</v>
      </c>
      <c r="E958" s="155" t="s">
        <v>1</v>
      </c>
      <c r="F958" s="156" t="s">
        <v>206</v>
      </c>
      <c r="H958" s="157">
        <v>6</v>
      </c>
      <c r="I958" s="158"/>
      <c r="L958" s="154"/>
      <c r="M958" s="159"/>
      <c r="T958" s="160"/>
      <c r="AT958" s="155" t="s">
        <v>137</v>
      </c>
      <c r="AU958" s="155" t="s">
        <v>90</v>
      </c>
      <c r="AV958" s="13" t="s">
        <v>90</v>
      </c>
      <c r="AW958" s="13" t="s">
        <v>36</v>
      </c>
      <c r="AX958" s="13" t="s">
        <v>80</v>
      </c>
      <c r="AY958" s="155" t="s">
        <v>127</v>
      </c>
    </row>
    <row r="959" spans="2:65" s="12" customFormat="1" ht="11.25">
      <c r="B959" s="148"/>
      <c r="D959" s="144" t="s">
        <v>137</v>
      </c>
      <c r="E959" s="149" t="s">
        <v>1</v>
      </c>
      <c r="F959" s="150" t="s">
        <v>207</v>
      </c>
      <c r="H959" s="149" t="s">
        <v>1</v>
      </c>
      <c r="I959" s="151"/>
      <c r="L959" s="148"/>
      <c r="M959" s="152"/>
      <c r="T959" s="153"/>
      <c r="AT959" s="149" t="s">
        <v>137</v>
      </c>
      <c r="AU959" s="149" t="s">
        <v>90</v>
      </c>
      <c r="AV959" s="12" t="s">
        <v>88</v>
      </c>
      <c r="AW959" s="12" t="s">
        <v>36</v>
      </c>
      <c r="AX959" s="12" t="s">
        <v>80</v>
      </c>
      <c r="AY959" s="149" t="s">
        <v>127</v>
      </c>
    </row>
    <row r="960" spans="2:65" s="13" customFormat="1" ht="11.25">
      <c r="B960" s="154"/>
      <c r="D960" s="144" t="s">
        <v>137</v>
      </c>
      <c r="E960" s="155" t="s">
        <v>1</v>
      </c>
      <c r="F960" s="156" t="s">
        <v>208</v>
      </c>
      <c r="H960" s="157">
        <v>22</v>
      </c>
      <c r="I960" s="158"/>
      <c r="L960" s="154"/>
      <c r="M960" s="159"/>
      <c r="T960" s="160"/>
      <c r="AT960" s="155" t="s">
        <v>137</v>
      </c>
      <c r="AU960" s="155" t="s">
        <v>90</v>
      </c>
      <c r="AV960" s="13" t="s">
        <v>90</v>
      </c>
      <c r="AW960" s="13" t="s">
        <v>36</v>
      </c>
      <c r="AX960" s="13" t="s">
        <v>80</v>
      </c>
      <c r="AY960" s="155" t="s">
        <v>127</v>
      </c>
    </row>
    <row r="961" spans="2:65" s="14" customFormat="1" ht="11.25">
      <c r="B961" s="163"/>
      <c r="D961" s="144" t="s">
        <v>137</v>
      </c>
      <c r="E961" s="164" t="s">
        <v>1</v>
      </c>
      <c r="F961" s="165" t="s">
        <v>153</v>
      </c>
      <c r="H961" s="166">
        <v>28</v>
      </c>
      <c r="I961" s="167"/>
      <c r="L961" s="163"/>
      <c r="M961" s="168"/>
      <c r="T961" s="169"/>
      <c r="AT961" s="164" t="s">
        <v>137</v>
      </c>
      <c r="AU961" s="164" t="s">
        <v>90</v>
      </c>
      <c r="AV961" s="14" t="s">
        <v>134</v>
      </c>
      <c r="AW961" s="14" t="s">
        <v>36</v>
      </c>
      <c r="AX961" s="14" t="s">
        <v>88</v>
      </c>
      <c r="AY961" s="164" t="s">
        <v>127</v>
      </c>
    </row>
    <row r="962" spans="2:65" s="1" customFormat="1" ht="16.5" customHeight="1">
      <c r="B962" s="31"/>
      <c r="C962" s="171" t="s">
        <v>884</v>
      </c>
      <c r="D962" s="171" t="s">
        <v>361</v>
      </c>
      <c r="E962" s="172" t="s">
        <v>885</v>
      </c>
      <c r="F962" s="173" t="s">
        <v>886</v>
      </c>
      <c r="G962" s="174" t="s">
        <v>201</v>
      </c>
      <c r="H962" s="175">
        <v>28</v>
      </c>
      <c r="I962" s="176"/>
      <c r="J962" s="177">
        <f>ROUND(I962*H962,2)</f>
        <v>0</v>
      </c>
      <c r="K962" s="173" t="s">
        <v>143</v>
      </c>
      <c r="L962" s="178"/>
      <c r="M962" s="179" t="s">
        <v>1</v>
      </c>
      <c r="N962" s="180" t="s">
        <v>45</v>
      </c>
      <c r="P962" s="140">
        <f>O962*H962</f>
        <v>0</v>
      </c>
      <c r="Q962" s="140">
        <v>0.10199999999999999</v>
      </c>
      <c r="R962" s="140">
        <f>Q962*H962</f>
        <v>2.8559999999999999</v>
      </c>
      <c r="S962" s="140">
        <v>0</v>
      </c>
      <c r="T962" s="141">
        <f>S962*H962</f>
        <v>0</v>
      </c>
      <c r="AR962" s="142" t="s">
        <v>192</v>
      </c>
      <c r="AT962" s="142" t="s">
        <v>361</v>
      </c>
      <c r="AU962" s="142" t="s">
        <v>90</v>
      </c>
      <c r="AY962" s="16" t="s">
        <v>127</v>
      </c>
      <c r="BE962" s="143">
        <f>IF(N962="základní",J962,0)</f>
        <v>0</v>
      </c>
      <c r="BF962" s="143">
        <f>IF(N962="snížená",J962,0)</f>
        <v>0</v>
      </c>
      <c r="BG962" s="143">
        <f>IF(N962="zákl. přenesená",J962,0)</f>
        <v>0</v>
      </c>
      <c r="BH962" s="143">
        <f>IF(N962="sníž. přenesená",J962,0)</f>
        <v>0</v>
      </c>
      <c r="BI962" s="143">
        <f>IF(N962="nulová",J962,0)</f>
        <v>0</v>
      </c>
      <c r="BJ962" s="16" t="s">
        <v>88</v>
      </c>
      <c r="BK962" s="143">
        <f>ROUND(I962*H962,2)</f>
        <v>0</v>
      </c>
      <c r="BL962" s="16" t="s">
        <v>134</v>
      </c>
      <c r="BM962" s="142" t="s">
        <v>887</v>
      </c>
    </row>
    <row r="963" spans="2:65" s="1" customFormat="1" ht="11.25">
      <c r="B963" s="31"/>
      <c r="D963" s="144" t="s">
        <v>136</v>
      </c>
      <c r="F963" s="145" t="s">
        <v>886</v>
      </c>
      <c r="I963" s="146"/>
      <c r="L963" s="31"/>
      <c r="M963" s="147"/>
      <c r="T963" s="55"/>
      <c r="AT963" s="16" t="s">
        <v>136</v>
      </c>
      <c r="AU963" s="16" t="s">
        <v>90</v>
      </c>
    </row>
    <row r="964" spans="2:65" s="12" customFormat="1" ht="11.25">
      <c r="B964" s="148"/>
      <c r="D964" s="144" t="s">
        <v>137</v>
      </c>
      <c r="E964" s="149" t="s">
        <v>1</v>
      </c>
      <c r="F964" s="150" t="s">
        <v>205</v>
      </c>
      <c r="H964" s="149" t="s">
        <v>1</v>
      </c>
      <c r="I964" s="151"/>
      <c r="L964" s="148"/>
      <c r="M964" s="152"/>
      <c r="T964" s="153"/>
      <c r="AT964" s="149" t="s">
        <v>137</v>
      </c>
      <c r="AU964" s="149" t="s">
        <v>90</v>
      </c>
      <c r="AV964" s="12" t="s">
        <v>88</v>
      </c>
      <c r="AW964" s="12" t="s">
        <v>36</v>
      </c>
      <c r="AX964" s="12" t="s">
        <v>80</v>
      </c>
      <c r="AY964" s="149" t="s">
        <v>127</v>
      </c>
    </row>
    <row r="965" spans="2:65" s="12" customFormat="1" ht="11.25">
      <c r="B965" s="148"/>
      <c r="D965" s="144" t="s">
        <v>137</v>
      </c>
      <c r="E965" s="149" t="s">
        <v>1</v>
      </c>
      <c r="F965" s="150" t="s">
        <v>149</v>
      </c>
      <c r="H965" s="149" t="s">
        <v>1</v>
      </c>
      <c r="I965" s="151"/>
      <c r="L965" s="148"/>
      <c r="M965" s="152"/>
      <c r="T965" s="153"/>
      <c r="AT965" s="149" t="s">
        <v>137</v>
      </c>
      <c r="AU965" s="149" t="s">
        <v>90</v>
      </c>
      <c r="AV965" s="12" t="s">
        <v>88</v>
      </c>
      <c r="AW965" s="12" t="s">
        <v>36</v>
      </c>
      <c r="AX965" s="12" t="s">
        <v>80</v>
      </c>
      <c r="AY965" s="149" t="s">
        <v>127</v>
      </c>
    </row>
    <row r="966" spans="2:65" s="13" customFormat="1" ht="11.25">
      <c r="B966" s="154"/>
      <c r="D966" s="144" t="s">
        <v>137</v>
      </c>
      <c r="E966" s="155" t="s">
        <v>1</v>
      </c>
      <c r="F966" s="156" t="s">
        <v>206</v>
      </c>
      <c r="H966" s="157">
        <v>6</v>
      </c>
      <c r="I966" s="158"/>
      <c r="L966" s="154"/>
      <c r="M966" s="159"/>
      <c r="T966" s="160"/>
      <c r="AT966" s="155" t="s">
        <v>137</v>
      </c>
      <c r="AU966" s="155" t="s">
        <v>90</v>
      </c>
      <c r="AV966" s="13" t="s">
        <v>90</v>
      </c>
      <c r="AW966" s="13" t="s">
        <v>36</v>
      </c>
      <c r="AX966" s="13" t="s">
        <v>80</v>
      </c>
      <c r="AY966" s="155" t="s">
        <v>127</v>
      </c>
    </row>
    <row r="967" spans="2:65" s="12" customFormat="1" ht="11.25">
      <c r="B967" s="148"/>
      <c r="D967" s="144" t="s">
        <v>137</v>
      </c>
      <c r="E967" s="149" t="s">
        <v>1</v>
      </c>
      <c r="F967" s="150" t="s">
        <v>207</v>
      </c>
      <c r="H967" s="149" t="s">
        <v>1</v>
      </c>
      <c r="I967" s="151"/>
      <c r="L967" s="148"/>
      <c r="M967" s="152"/>
      <c r="T967" s="153"/>
      <c r="AT967" s="149" t="s">
        <v>137</v>
      </c>
      <c r="AU967" s="149" t="s">
        <v>90</v>
      </c>
      <c r="AV967" s="12" t="s">
        <v>88</v>
      </c>
      <c r="AW967" s="12" t="s">
        <v>36</v>
      </c>
      <c r="AX967" s="12" t="s">
        <v>80</v>
      </c>
      <c r="AY967" s="149" t="s">
        <v>127</v>
      </c>
    </row>
    <row r="968" spans="2:65" s="13" customFormat="1" ht="11.25">
      <c r="B968" s="154"/>
      <c r="D968" s="144" t="s">
        <v>137</v>
      </c>
      <c r="E968" s="155" t="s">
        <v>1</v>
      </c>
      <c r="F968" s="156" t="s">
        <v>208</v>
      </c>
      <c r="H968" s="157">
        <v>22</v>
      </c>
      <c r="I968" s="158"/>
      <c r="L968" s="154"/>
      <c r="M968" s="159"/>
      <c r="T968" s="160"/>
      <c r="AT968" s="155" t="s">
        <v>137</v>
      </c>
      <c r="AU968" s="155" t="s">
        <v>90</v>
      </c>
      <c r="AV968" s="13" t="s">
        <v>90</v>
      </c>
      <c r="AW968" s="13" t="s">
        <v>36</v>
      </c>
      <c r="AX968" s="13" t="s">
        <v>80</v>
      </c>
      <c r="AY968" s="155" t="s">
        <v>127</v>
      </c>
    </row>
    <row r="969" spans="2:65" s="14" customFormat="1" ht="11.25">
      <c r="B969" s="163"/>
      <c r="D969" s="144" t="s">
        <v>137</v>
      </c>
      <c r="E969" s="164" t="s">
        <v>1</v>
      </c>
      <c r="F969" s="165" t="s">
        <v>153</v>
      </c>
      <c r="H969" s="166">
        <v>28</v>
      </c>
      <c r="I969" s="167"/>
      <c r="L969" s="163"/>
      <c r="M969" s="168"/>
      <c r="T969" s="169"/>
      <c r="AT969" s="164" t="s">
        <v>137</v>
      </c>
      <c r="AU969" s="164" t="s">
        <v>90</v>
      </c>
      <c r="AV969" s="14" t="s">
        <v>134</v>
      </c>
      <c r="AW969" s="14" t="s">
        <v>36</v>
      </c>
      <c r="AX969" s="14" t="s">
        <v>88</v>
      </c>
      <c r="AY969" s="164" t="s">
        <v>127</v>
      </c>
    </row>
    <row r="970" spans="2:65" s="1" customFormat="1" ht="24.2" customHeight="1">
      <c r="B970" s="31"/>
      <c r="C970" s="131" t="s">
        <v>888</v>
      </c>
      <c r="D970" s="131" t="s">
        <v>129</v>
      </c>
      <c r="E970" s="132" t="s">
        <v>889</v>
      </c>
      <c r="F970" s="133" t="s">
        <v>890</v>
      </c>
      <c r="G970" s="134" t="s">
        <v>201</v>
      </c>
      <c r="H970" s="135">
        <v>22</v>
      </c>
      <c r="I970" s="136"/>
      <c r="J970" s="137">
        <f>ROUND(I970*H970,2)</f>
        <v>0</v>
      </c>
      <c r="K970" s="133" t="s">
        <v>143</v>
      </c>
      <c r="L970" s="31"/>
      <c r="M970" s="138" t="s">
        <v>1</v>
      </c>
      <c r="N970" s="139" t="s">
        <v>45</v>
      </c>
      <c r="P970" s="140">
        <f>O970*H970</f>
        <v>0</v>
      </c>
      <c r="Q970" s="140">
        <v>3.4000000000000002E-4</v>
      </c>
      <c r="R970" s="140">
        <f>Q970*H970</f>
        <v>7.4800000000000005E-3</v>
      </c>
      <c r="S970" s="140">
        <v>0</v>
      </c>
      <c r="T970" s="141">
        <f>S970*H970</f>
        <v>0</v>
      </c>
      <c r="AR970" s="142" t="s">
        <v>134</v>
      </c>
      <c r="AT970" s="142" t="s">
        <v>129</v>
      </c>
      <c r="AU970" s="142" t="s">
        <v>90</v>
      </c>
      <c r="AY970" s="16" t="s">
        <v>127</v>
      </c>
      <c r="BE970" s="143">
        <f>IF(N970="základní",J970,0)</f>
        <v>0</v>
      </c>
      <c r="BF970" s="143">
        <f>IF(N970="snížená",J970,0)</f>
        <v>0</v>
      </c>
      <c r="BG970" s="143">
        <f>IF(N970="zákl. přenesená",J970,0)</f>
        <v>0</v>
      </c>
      <c r="BH970" s="143">
        <f>IF(N970="sníž. přenesená",J970,0)</f>
        <v>0</v>
      </c>
      <c r="BI970" s="143">
        <f>IF(N970="nulová",J970,0)</f>
        <v>0</v>
      </c>
      <c r="BJ970" s="16" t="s">
        <v>88</v>
      </c>
      <c r="BK970" s="143">
        <f>ROUND(I970*H970,2)</f>
        <v>0</v>
      </c>
      <c r="BL970" s="16" t="s">
        <v>134</v>
      </c>
      <c r="BM970" s="142" t="s">
        <v>891</v>
      </c>
    </row>
    <row r="971" spans="2:65" s="1" customFormat="1" ht="29.25">
      <c r="B971" s="31"/>
      <c r="D971" s="144" t="s">
        <v>136</v>
      </c>
      <c r="F971" s="145" t="s">
        <v>892</v>
      </c>
      <c r="I971" s="146"/>
      <c r="L971" s="31"/>
      <c r="M971" s="147"/>
      <c r="T971" s="55"/>
      <c r="AT971" s="16" t="s">
        <v>136</v>
      </c>
      <c r="AU971" s="16" t="s">
        <v>90</v>
      </c>
    </row>
    <row r="972" spans="2:65" s="1" customFormat="1" ht="11.25">
      <c r="B972" s="31"/>
      <c r="D972" s="161" t="s">
        <v>146</v>
      </c>
      <c r="F972" s="162" t="s">
        <v>893</v>
      </c>
      <c r="I972" s="146"/>
      <c r="L972" s="31"/>
      <c r="M972" s="147"/>
      <c r="T972" s="55"/>
      <c r="AT972" s="16" t="s">
        <v>146</v>
      </c>
      <c r="AU972" s="16" t="s">
        <v>90</v>
      </c>
    </row>
    <row r="973" spans="2:65" s="12" customFormat="1" ht="11.25">
      <c r="B973" s="148"/>
      <c r="D973" s="144" t="s">
        <v>137</v>
      </c>
      <c r="E973" s="149" t="s">
        <v>1</v>
      </c>
      <c r="F973" s="150" t="s">
        <v>894</v>
      </c>
      <c r="H973" s="149" t="s">
        <v>1</v>
      </c>
      <c r="I973" s="151"/>
      <c r="L973" s="148"/>
      <c r="M973" s="152"/>
      <c r="T973" s="153"/>
      <c r="AT973" s="149" t="s">
        <v>137</v>
      </c>
      <c r="AU973" s="149" t="s">
        <v>90</v>
      </c>
      <c r="AV973" s="12" t="s">
        <v>88</v>
      </c>
      <c r="AW973" s="12" t="s">
        <v>36</v>
      </c>
      <c r="AX973" s="12" t="s">
        <v>80</v>
      </c>
      <c r="AY973" s="149" t="s">
        <v>127</v>
      </c>
    </row>
    <row r="974" spans="2:65" s="12" customFormat="1" ht="11.25">
      <c r="B974" s="148"/>
      <c r="D974" s="144" t="s">
        <v>137</v>
      </c>
      <c r="E974" s="149" t="s">
        <v>1</v>
      </c>
      <c r="F974" s="150" t="s">
        <v>149</v>
      </c>
      <c r="H974" s="149" t="s">
        <v>1</v>
      </c>
      <c r="I974" s="151"/>
      <c r="L974" s="148"/>
      <c r="M974" s="152"/>
      <c r="T974" s="153"/>
      <c r="AT974" s="149" t="s">
        <v>137</v>
      </c>
      <c r="AU974" s="149" t="s">
        <v>90</v>
      </c>
      <c r="AV974" s="12" t="s">
        <v>88</v>
      </c>
      <c r="AW974" s="12" t="s">
        <v>36</v>
      </c>
      <c r="AX974" s="12" t="s">
        <v>80</v>
      </c>
      <c r="AY974" s="149" t="s">
        <v>127</v>
      </c>
    </row>
    <row r="975" spans="2:65" s="13" customFormat="1" ht="11.25">
      <c r="B975" s="154"/>
      <c r="D975" s="144" t="s">
        <v>137</v>
      </c>
      <c r="E975" s="155" t="s">
        <v>1</v>
      </c>
      <c r="F975" s="156" t="s">
        <v>895</v>
      </c>
      <c r="H975" s="157">
        <v>22</v>
      </c>
      <c r="I975" s="158"/>
      <c r="L975" s="154"/>
      <c r="M975" s="159"/>
      <c r="T975" s="160"/>
      <c r="AT975" s="155" t="s">
        <v>137</v>
      </c>
      <c r="AU975" s="155" t="s">
        <v>90</v>
      </c>
      <c r="AV975" s="13" t="s">
        <v>90</v>
      </c>
      <c r="AW975" s="13" t="s">
        <v>36</v>
      </c>
      <c r="AX975" s="13" t="s">
        <v>88</v>
      </c>
      <c r="AY975" s="155" t="s">
        <v>127</v>
      </c>
    </row>
    <row r="976" spans="2:65" s="1" customFormat="1" ht="24.2" customHeight="1">
      <c r="B976" s="31"/>
      <c r="C976" s="131" t="s">
        <v>896</v>
      </c>
      <c r="D976" s="131" t="s">
        <v>129</v>
      </c>
      <c r="E976" s="132" t="s">
        <v>897</v>
      </c>
      <c r="F976" s="133" t="s">
        <v>898</v>
      </c>
      <c r="G976" s="134" t="s">
        <v>201</v>
      </c>
      <c r="H976" s="135">
        <v>22</v>
      </c>
      <c r="I976" s="136"/>
      <c r="J976" s="137">
        <f>ROUND(I976*H976,2)</f>
        <v>0</v>
      </c>
      <c r="K976" s="133" t="s">
        <v>143</v>
      </c>
      <c r="L976" s="31"/>
      <c r="M976" s="138" t="s">
        <v>1</v>
      </c>
      <c r="N976" s="139" t="s">
        <v>45</v>
      </c>
      <c r="P976" s="140">
        <f>O976*H976</f>
        <v>0</v>
      </c>
      <c r="Q976" s="140">
        <v>0</v>
      </c>
      <c r="R976" s="140">
        <f>Q976*H976</f>
        <v>0</v>
      </c>
      <c r="S976" s="140">
        <v>0</v>
      </c>
      <c r="T976" s="141">
        <f>S976*H976</f>
        <v>0</v>
      </c>
      <c r="AR976" s="142" t="s">
        <v>134</v>
      </c>
      <c r="AT976" s="142" t="s">
        <v>129</v>
      </c>
      <c r="AU976" s="142" t="s">
        <v>90</v>
      </c>
      <c r="AY976" s="16" t="s">
        <v>127</v>
      </c>
      <c r="BE976" s="143">
        <f>IF(N976="základní",J976,0)</f>
        <v>0</v>
      </c>
      <c r="BF976" s="143">
        <f>IF(N976="snížená",J976,0)</f>
        <v>0</v>
      </c>
      <c r="BG976" s="143">
        <f>IF(N976="zákl. přenesená",J976,0)</f>
        <v>0</v>
      </c>
      <c r="BH976" s="143">
        <f>IF(N976="sníž. přenesená",J976,0)</f>
        <v>0</v>
      </c>
      <c r="BI976" s="143">
        <f>IF(N976="nulová",J976,0)</f>
        <v>0</v>
      </c>
      <c r="BJ976" s="16" t="s">
        <v>88</v>
      </c>
      <c r="BK976" s="143">
        <f>ROUND(I976*H976,2)</f>
        <v>0</v>
      </c>
      <c r="BL976" s="16" t="s">
        <v>134</v>
      </c>
      <c r="BM976" s="142" t="s">
        <v>899</v>
      </c>
    </row>
    <row r="977" spans="2:65" s="1" customFormat="1" ht="19.5">
      <c r="B977" s="31"/>
      <c r="D977" s="144" t="s">
        <v>136</v>
      </c>
      <c r="F977" s="145" t="s">
        <v>900</v>
      </c>
      <c r="I977" s="146"/>
      <c r="L977" s="31"/>
      <c r="M977" s="147"/>
      <c r="T977" s="55"/>
      <c r="AT977" s="16" t="s">
        <v>136</v>
      </c>
      <c r="AU977" s="16" t="s">
        <v>90</v>
      </c>
    </row>
    <row r="978" spans="2:65" s="1" customFormat="1" ht="11.25">
      <c r="B978" s="31"/>
      <c r="D978" s="161" t="s">
        <v>146</v>
      </c>
      <c r="F978" s="162" t="s">
        <v>901</v>
      </c>
      <c r="I978" s="146"/>
      <c r="L978" s="31"/>
      <c r="M978" s="147"/>
      <c r="T978" s="55"/>
      <c r="AT978" s="16" t="s">
        <v>146</v>
      </c>
      <c r="AU978" s="16" t="s">
        <v>90</v>
      </c>
    </row>
    <row r="979" spans="2:65" s="12" customFormat="1" ht="11.25">
      <c r="B979" s="148"/>
      <c r="D979" s="144" t="s">
        <v>137</v>
      </c>
      <c r="E979" s="149" t="s">
        <v>1</v>
      </c>
      <c r="F979" s="150" t="s">
        <v>894</v>
      </c>
      <c r="H979" s="149" t="s">
        <v>1</v>
      </c>
      <c r="I979" s="151"/>
      <c r="L979" s="148"/>
      <c r="M979" s="152"/>
      <c r="T979" s="153"/>
      <c r="AT979" s="149" t="s">
        <v>137</v>
      </c>
      <c r="AU979" s="149" t="s">
        <v>90</v>
      </c>
      <c r="AV979" s="12" t="s">
        <v>88</v>
      </c>
      <c r="AW979" s="12" t="s">
        <v>36</v>
      </c>
      <c r="AX979" s="12" t="s">
        <v>80</v>
      </c>
      <c r="AY979" s="149" t="s">
        <v>127</v>
      </c>
    </row>
    <row r="980" spans="2:65" s="12" customFormat="1" ht="11.25">
      <c r="B980" s="148"/>
      <c r="D980" s="144" t="s">
        <v>137</v>
      </c>
      <c r="E980" s="149" t="s">
        <v>1</v>
      </c>
      <c r="F980" s="150" t="s">
        <v>149</v>
      </c>
      <c r="H980" s="149" t="s">
        <v>1</v>
      </c>
      <c r="I980" s="151"/>
      <c r="L980" s="148"/>
      <c r="M980" s="152"/>
      <c r="T980" s="153"/>
      <c r="AT980" s="149" t="s">
        <v>137</v>
      </c>
      <c r="AU980" s="149" t="s">
        <v>90</v>
      </c>
      <c r="AV980" s="12" t="s">
        <v>88</v>
      </c>
      <c r="AW980" s="12" t="s">
        <v>36</v>
      </c>
      <c r="AX980" s="12" t="s">
        <v>80</v>
      </c>
      <c r="AY980" s="149" t="s">
        <v>127</v>
      </c>
    </row>
    <row r="981" spans="2:65" s="13" customFormat="1" ht="11.25">
      <c r="B981" s="154"/>
      <c r="D981" s="144" t="s">
        <v>137</v>
      </c>
      <c r="E981" s="155" t="s">
        <v>1</v>
      </c>
      <c r="F981" s="156" t="s">
        <v>895</v>
      </c>
      <c r="H981" s="157">
        <v>22</v>
      </c>
      <c r="I981" s="158"/>
      <c r="L981" s="154"/>
      <c r="M981" s="159"/>
      <c r="T981" s="160"/>
      <c r="AT981" s="155" t="s">
        <v>137</v>
      </c>
      <c r="AU981" s="155" t="s">
        <v>90</v>
      </c>
      <c r="AV981" s="13" t="s">
        <v>90</v>
      </c>
      <c r="AW981" s="13" t="s">
        <v>36</v>
      </c>
      <c r="AX981" s="13" t="s">
        <v>88</v>
      </c>
      <c r="AY981" s="155" t="s">
        <v>127</v>
      </c>
    </row>
    <row r="982" spans="2:65" s="11" customFormat="1" ht="22.9" customHeight="1">
      <c r="B982" s="119"/>
      <c r="D982" s="120" t="s">
        <v>79</v>
      </c>
      <c r="E982" s="129" t="s">
        <v>902</v>
      </c>
      <c r="F982" s="129" t="s">
        <v>903</v>
      </c>
      <c r="I982" s="122"/>
      <c r="J982" s="130">
        <f>BK982</f>
        <v>0</v>
      </c>
      <c r="L982" s="119"/>
      <c r="M982" s="124"/>
      <c r="P982" s="125">
        <f>SUM(P983:P1008)</f>
        <v>0</v>
      </c>
      <c r="R982" s="125">
        <f>SUM(R983:R1008)</f>
        <v>0</v>
      </c>
      <c r="T982" s="126">
        <f>SUM(T983:T1008)</f>
        <v>0</v>
      </c>
      <c r="AR982" s="120" t="s">
        <v>88</v>
      </c>
      <c r="AT982" s="127" t="s">
        <v>79</v>
      </c>
      <c r="AU982" s="127" t="s">
        <v>88</v>
      </c>
      <c r="AY982" s="120" t="s">
        <v>127</v>
      </c>
      <c r="BK982" s="128">
        <f>SUM(BK983:BK1008)</f>
        <v>0</v>
      </c>
    </row>
    <row r="983" spans="2:65" s="1" customFormat="1" ht="24.2" customHeight="1">
      <c r="B983" s="31"/>
      <c r="C983" s="131" t="s">
        <v>904</v>
      </c>
      <c r="D983" s="131" t="s">
        <v>129</v>
      </c>
      <c r="E983" s="132" t="s">
        <v>905</v>
      </c>
      <c r="F983" s="133" t="s">
        <v>906</v>
      </c>
      <c r="G983" s="134" t="s">
        <v>341</v>
      </c>
      <c r="H983" s="135">
        <v>700.048</v>
      </c>
      <c r="I983" s="136"/>
      <c r="J983" s="137">
        <f>ROUND(I983*H983,2)</f>
        <v>0</v>
      </c>
      <c r="K983" s="133" t="s">
        <v>143</v>
      </c>
      <c r="L983" s="31"/>
      <c r="M983" s="138" t="s">
        <v>1</v>
      </c>
      <c r="N983" s="139" t="s">
        <v>45</v>
      </c>
      <c r="P983" s="140">
        <f>O983*H983</f>
        <v>0</v>
      </c>
      <c r="Q983" s="140">
        <v>0</v>
      </c>
      <c r="R983" s="140">
        <f>Q983*H983</f>
        <v>0</v>
      </c>
      <c r="S983" s="140">
        <v>0</v>
      </c>
      <c r="T983" s="141">
        <f>S983*H983</f>
        <v>0</v>
      </c>
      <c r="AR983" s="142" t="s">
        <v>134</v>
      </c>
      <c r="AT983" s="142" t="s">
        <v>129</v>
      </c>
      <c r="AU983" s="142" t="s">
        <v>90</v>
      </c>
      <c r="AY983" s="16" t="s">
        <v>127</v>
      </c>
      <c r="BE983" s="143">
        <f>IF(N983="základní",J983,0)</f>
        <v>0</v>
      </c>
      <c r="BF983" s="143">
        <f>IF(N983="snížená",J983,0)</f>
        <v>0</v>
      </c>
      <c r="BG983" s="143">
        <f>IF(N983="zákl. přenesená",J983,0)</f>
        <v>0</v>
      </c>
      <c r="BH983" s="143">
        <f>IF(N983="sníž. přenesená",J983,0)</f>
        <v>0</v>
      </c>
      <c r="BI983" s="143">
        <f>IF(N983="nulová",J983,0)</f>
        <v>0</v>
      </c>
      <c r="BJ983" s="16" t="s">
        <v>88</v>
      </c>
      <c r="BK983" s="143">
        <f>ROUND(I983*H983,2)</f>
        <v>0</v>
      </c>
      <c r="BL983" s="16" t="s">
        <v>134</v>
      </c>
      <c r="BM983" s="142" t="s">
        <v>907</v>
      </c>
    </row>
    <row r="984" spans="2:65" s="1" customFormat="1" ht="19.5">
      <c r="B984" s="31"/>
      <c r="D984" s="144" t="s">
        <v>136</v>
      </c>
      <c r="F984" s="145" t="s">
        <v>908</v>
      </c>
      <c r="I984" s="146"/>
      <c r="L984" s="31"/>
      <c r="M984" s="147"/>
      <c r="T984" s="55"/>
      <c r="AT984" s="16" t="s">
        <v>136</v>
      </c>
      <c r="AU984" s="16" t="s">
        <v>90</v>
      </c>
    </row>
    <row r="985" spans="2:65" s="1" customFormat="1" ht="11.25">
      <c r="B985" s="31"/>
      <c r="D985" s="161" t="s">
        <v>146</v>
      </c>
      <c r="F985" s="162" t="s">
        <v>909</v>
      </c>
      <c r="I985" s="146"/>
      <c r="L985" s="31"/>
      <c r="M985" s="147"/>
      <c r="T985" s="55"/>
      <c r="AT985" s="16" t="s">
        <v>146</v>
      </c>
      <c r="AU985" s="16" t="s">
        <v>90</v>
      </c>
    </row>
    <row r="986" spans="2:65" s="1" customFormat="1" ht="24.2" customHeight="1">
      <c r="B986" s="31"/>
      <c r="C986" s="131" t="s">
        <v>910</v>
      </c>
      <c r="D986" s="131" t="s">
        <v>129</v>
      </c>
      <c r="E986" s="132" t="s">
        <v>911</v>
      </c>
      <c r="F986" s="133" t="s">
        <v>912</v>
      </c>
      <c r="G986" s="134" t="s">
        <v>341</v>
      </c>
      <c r="H986" s="135">
        <v>5600.384</v>
      </c>
      <c r="I986" s="136"/>
      <c r="J986" s="137">
        <f>ROUND(I986*H986,2)</f>
        <v>0</v>
      </c>
      <c r="K986" s="133" t="s">
        <v>143</v>
      </c>
      <c r="L986" s="31"/>
      <c r="M986" s="138" t="s">
        <v>1</v>
      </c>
      <c r="N986" s="139" t="s">
        <v>45</v>
      </c>
      <c r="P986" s="140">
        <f>O986*H986</f>
        <v>0</v>
      </c>
      <c r="Q986" s="140">
        <v>0</v>
      </c>
      <c r="R986" s="140">
        <f>Q986*H986</f>
        <v>0</v>
      </c>
      <c r="S986" s="140">
        <v>0</v>
      </c>
      <c r="T986" s="141">
        <f>S986*H986</f>
        <v>0</v>
      </c>
      <c r="AR986" s="142" t="s">
        <v>134</v>
      </c>
      <c r="AT986" s="142" t="s">
        <v>129</v>
      </c>
      <c r="AU986" s="142" t="s">
        <v>90</v>
      </c>
      <c r="AY986" s="16" t="s">
        <v>127</v>
      </c>
      <c r="BE986" s="143">
        <f>IF(N986="základní",J986,0)</f>
        <v>0</v>
      </c>
      <c r="BF986" s="143">
        <f>IF(N986="snížená",J986,0)</f>
        <v>0</v>
      </c>
      <c r="BG986" s="143">
        <f>IF(N986="zákl. přenesená",J986,0)</f>
        <v>0</v>
      </c>
      <c r="BH986" s="143">
        <f>IF(N986="sníž. přenesená",J986,0)</f>
        <v>0</v>
      </c>
      <c r="BI986" s="143">
        <f>IF(N986="nulová",J986,0)</f>
        <v>0</v>
      </c>
      <c r="BJ986" s="16" t="s">
        <v>88</v>
      </c>
      <c r="BK986" s="143">
        <f>ROUND(I986*H986,2)</f>
        <v>0</v>
      </c>
      <c r="BL986" s="16" t="s">
        <v>134</v>
      </c>
      <c r="BM986" s="142" t="s">
        <v>913</v>
      </c>
    </row>
    <row r="987" spans="2:65" s="1" customFormat="1" ht="19.5">
      <c r="B987" s="31"/>
      <c r="D987" s="144" t="s">
        <v>136</v>
      </c>
      <c r="F987" s="145" t="s">
        <v>914</v>
      </c>
      <c r="I987" s="146"/>
      <c r="L987" s="31"/>
      <c r="M987" s="147"/>
      <c r="T987" s="55"/>
      <c r="AT987" s="16" t="s">
        <v>136</v>
      </c>
      <c r="AU987" s="16" t="s">
        <v>90</v>
      </c>
    </row>
    <row r="988" spans="2:65" s="1" customFormat="1" ht="11.25">
      <c r="B988" s="31"/>
      <c r="D988" s="161" t="s">
        <v>146</v>
      </c>
      <c r="F988" s="162" t="s">
        <v>915</v>
      </c>
      <c r="I988" s="146"/>
      <c r="L988" s="31"/>
      <c r="M988" s="147"/>
      <c r="T988" s="55"/>
      <c r="AT988" s="16" t="s">
        <v>146</v>
      </c>
      <c r="AU988" s="16" t="s">
        <v>90</v>
      </c>
    </row>
    <row r="989" spans="2:65" s="13" customFormat="1" ht="11.25">
      <c r="B989" s="154"/>
      <c r="D989" s="144" t="s">
        <v>137</v>
      </c>
      <c r="F989" s="156" t="s">
        <v>916</v>
      </c>
      <c r="H989" s="157">
        <v>5600.384</v>
      </c>
      <c r="I989" s="158"/>
      <c r="L989" s="154"/>
      <c r="M989" s="159"/>
      <c r="T989" s="160"/>
      <c r="AT989" s="155" t="s">
        <v>137</v>
      </c>
      <c r="AU989" s="155" t="s">
        <v>90</v>
      </c>
      <c r="AV989" s="13" t="s">
        <v>90</v>
      </c>
      <c r="AW989" s="13" t="s">
        <v>4</v>
      </c>
      <c r="AX989" s="13" t="s">
        <v>88</v>
      </c>
      <c r="AY989" s="155" t="s">
        <v>127</v>
      </c>
    </row>
    <row r="990" spans="2:65" s="1" customFormat="1" ht="16.5" customHeight="1">
      <c r="B990" s="31"/>
      <c r="C990" s="131" t="s">
        <v>917</v>
      </c>
      <c r="D990" s="131" t="s">
        <v>129</v>
      </c>
      <c r="E990" s="132" t="s">
        <v>918</v>
      </c>
      <c r="F990" s="133" t="s">
        <v>919</v>
      </c>
      <c r="G990" s="134" t="s">
        <v>341</v>
      </c>
      <c r="H990" s="135">
        <v>700.048</v>
      </c>
      <c r="I990" s="136"/>
      <c r="J990" s="137">
        <f>ROUND(I990*H990,2)</f>
        <v>0</v>
      </c>
      <c r="K990" s="133" t="s">
        <v>143</v>
      </c>
      <c r="L990" s="31"/>
      <c r="M990" s="138" t="s">
        <v>1</v>
      </c>
      <c r="N990" s="139" t="s">
        <v>45</v>
      </c>
      <c r="P990" s="140">
        <f>O990*H990</f>
        <v>0</v>
      </c>
      <c r="Q990" s="140">
        <v>0</v>
      </c>
      <c r="R990" s="140">
        <f>Q990*H990</f>
        <v>0</v>
      </c>
      <c r="S990" s="140">
        <v>0</v>
      </c>
      <c r="T990" s="141">
        <f>S990*H990</f>
        <v>0</v>
      </c>
      <c r="AR990" s="142" t="s">
        <v>134</v>
      </c>
      <c r="AT990" s="142" t="s">
        <v>129</v>
      </c>
      <c r="AU990" s="142" t="s">
        <v>90</v>
      </c>
      <c r="AY990" s="16" t="s">
        <v>127</v>
      </c>
      <c r="BE990" s="143">
        <f>IF(N990="základní",J990,0)</f>
        <v>0</v>
      </c>
      <c r="BF990" s="143">
        <f>IF(N990="snížená",J990,0)</f>
        <v>0</v>
      </c>
      <c r="BG990" s="143">
        <f>IF(N990="zákl. přenesená",J990,0)</f>
        <v>0</v>
      </c>
      <c r="BH990" s="143">
        <f>IF(N990="sníž. přenesená",J990,0)</f>
        <v>0</v>
      </c>
      <c r="BI990" s="143">
        <f>IF(N990="nulová",J990,0)</f>
        <v>0</v>
      </c>
      <c r="BJ990" s="16" t="s">
        <v>88</v>
      </c>
      <c r="BK990" s="143">
        <f>ROUND(I990*H990,2)</f>
        <v>0</v>
      </c>
      <c r="BL990" s="16" t="s">
        <v>134</v>
      </c>
      <c r="BM990" s="142" t="s">
        <v>920</v>
      </c>
    </row>
    <row r="991" spans="2:65" s="1" customFormat="1" ht="11.25">
      <c r="B991" s="31"/>
      <c r="D991" s="144" t="s">
        <v>136</v>
      </c>
      <c r="F991" s="145" t="s">
        <v>919</v>
      </c>
      <c r="I991" s="146"/>
      <c r="L991" s="31"/>
      <c r="M991" s="147"/>
      <c r="T991" s="55"/>
      <c r="AT991" s="16" t="s">
        <v>136</v>
      </c>
      <c r="AU991" s="16" t="s">
        <v>90</v>
      </c>
    </row>
    <row r="992" spans="2:65" s="1" customFormat="1" ht="11.25">
      <c r="B992" s="31"/>
      <c r="D992" s="161" t="s">
        <v>146</v>
      </c>
      <c r="F992" s="162" t="s">
        <v>921</v>
      </c>
      <c r="I992" s="146"/>
      <c r="L992" s="31"/>
      <c r="M992" s="147"/>
      <c r="T992" s="55"/>
      <c r="AT992" s="16" t="s">
        <v>146</v>
      </c>
      <c r="AU992" s="16" t="s">
        <v>90</v>
      </c>
    </row>
    <row r="993" spans="2:65" s="1" customFormat="1" ht="44.25" customHeight="1">
      <c r="B993" s="31"/>
      <c r="C993" s="131" t="s">
        <v>922</v>
      </c>
      <c r="D993" s="131" t="s">
        <v>129</v>
      </c>
      <c r="E993" s="132" t="s">
        <v>923</v>
      </c>
      <c r="F993" s="133" t="s">
        <v>924</v>
      </c>
      <c r="G993" s="134" t="s">
        <v>341</v>
      </c>
      <c r="H993" s="135">
        <v>52.88</v>
      </c>
      <c r="I993" s="136"/>
      <c r="J993" s="137">
        <f>ROUND(I993*H993,2)</f>
        <v>0</v>
      </c>
      <c r="K993" s="133" t="s">
        <v>143</v>
      </c>
      <c r="L993" s="31"/>
      <c r="M993" s="138" t="s">
        <v>1</v>
      </c>
      <c r="N993" s="139" t="s">
        <v>45</v>
      </c>
      <c r="P993" s="140">
        <f>O993*H993</f>
        <v>0</v>
      </c>
      <c r="Q993" s="140">
        <v>0</v>
      </c>
      <c r="R993" s="140">
        <f>Q993*H993</f>
        <v>0</v>
      </c>
      <c r="S993" s="140">
        <v>0</v>
      </c>
      <c r="T993" s="141">
        <f>S993*H993</f>
        <v>0</v>
      </c>
      <c r="AR993" s="142" t="s">
        <v>134</v>
      </c>
      <c r="AT993" s="142" t="s">
        <v>129</v>
      </c>
      <c r="AU993" s="142" t="s">
        <v>90</v>
      </c>
      <c r="AY993" s="16" t="s">
        <v>127</v>
      </c>
      <c r="BE993" s="143">
        <f>IF(N993="základní",J993,0)</f>
        <v>0</v>
      </c>
      <c r="BF993" s="143">
        <f>IF(N993="snížená",J993,0)</f>
        <v>0</v>
      </c>
      <c r="BG993" s="143">
        <f>IF(N993="zákl. přenesená",J993,0)</f>
        <v>0</v>
      </c>
      <c r="BH993" s="143">
        <f>IF(N993="sníž. přenesená",J993,0)</f>
        <v>0</v>
      </c>
      <c r="BI993" s="143">
        <f>IF(N993="nulová",J993,0)</f>
        <v>0</v>
      </c>
      <c r="BJ993" s="16" t="s">
        <v>88</v>
      </c>
      <c r="BK993" s="143">
        <f>ROUND(I993*H993,2)</f>
        <v>0</v>
      </c>
      <c r="BL993" s="16" t="s">
        <v>134</v>
      </c>
      <c r="BM993" s="142" t="s">
        <v>925</v>
      </c>
    </row>
    <row r="994" spans="2:65" s="1" customFormat="1" ht="39">
      <c r="B994" s="31"/>
      <c r="D994" s="144" t="s">
        <v>136</v>
      </c>
      <c r="F994" s="145" t="s">
        <v>926</v>
      </c>
      <c r="I994" s="146"/>
      <c r="L994" s="31"/>
      <c r="M994" s="147"/>
      <c r="T994" s="55"/>
      <c r="AT994" s="16" t="s">
        <v>136</v>
      </c>
      <c r="AU994" s="16" t="s">
        <v>90</v>
      </c>
    </row>
    <row r="995" spans="2:65" s="1" customFormat="1" ht="11.25">
      <c r="B995" s="31"/>
      <c r="D995" s="161" t="s">
        <v>146</v>
      </c>
      <c r="F995" s="162" t="s">
        <v>927</v>
      </c>
      <c r="I995" s="146"/>
      <c r="L995" s="31"/>
      <c r="M995" s="147"/>
      <c r="T995" s="55"/>
      <c r="AT995" s="16" t="s">
        <v>146</v>
      </c>
      <c r="AU995" s="16" t="s">
        <v>90</v>
      </c>
    </row>
    <row r="996" spans="2:65" s="13" customFormat="1" ht="11.25">
      <c r="B996" s="154"/>
      <c r="D996" s="144" t="s">
        <v>137</v>
      </c>
      <c r="E996" s="155" t="s">
        <v>1</v>
      </c>
      <c r="F996" s="156" t="s">
        <v>928</v>
      </c>
      <c r="H996" s="157">
        <v>52.88</v>
      </c>
      <c r="I996" s="158"/>
      <c r="L996" s="154"/>
      <c r="M996" s="159"/>
      <c r="T996" s="160"/>
      <c r="AT996" s="155" t="s">
        <v>137</v>
      </c>
      <c r="AU996" s="155" t="s">
        <v>90</v>
      </c>
      <c r="AV996" s="13" t="s">
        <v>90</v>
      </c>
      <c r="AW996" s="13" t="s">
        <v>36</v>
      </c>
      <c r="AX996" s="13" t="s">
        <v>88</v>
      </c>
      <c r="AY996" s="155" t="s">
        <v>127</v>
      </c>
    </row>
    <row r="997" spans="2:65" s="1" customFormat="1" ht="44.25" customHeight="1">
      <c r="B997" s="31"/>
      <c r="C997" s="131" t="s">
        <v>929</v>
      </c>
      <c r="D997" s="131" t="s">
        <v>129</v>
      </c>
      <c r="E997" s="132" t="s">
        <v>930</v>
      </c>
      <c r="F997" s="133" t="s">
        <v>343</v>
      </c>
      <c r="G997" s="134" t="s">
        <v>341</v>
      </c>
      <c r="H997" s="135">
        <v>222.852</v>
      </c>
      <c r="I997" s="136"/>
      <c r="J997" s="137">
        <f>ROUND(I997*H997,2)</f>
        <v>0</v>
      </c>
      <c r="K997" s="133" t="s">
        <v>143</v>
      </c>
      <c r="L997" s="31"/>
      <c r="M997" s="138" t="s">
        <v>1</v>
      </c>
      <c r="N997" s="139" t="s">
        <v>45</v>
      </c>
      <c r="P997" s="140">
        <f>O997*H997</f>
        <v>0</v>
      </c>
      <c r="Q997" s="140">
        <v>0</v>
      </c>
      <c r="R997" s="140">
        <f>Q997*H997</f>
        <v>0</v>
      </c>
      <c r="S997" s="140">
        <v>0</v>
      </c>
      <c r="T997" s="141">
        <f>S997*H997</f>
        <v>0</v>
      </c>
      <c r="AR997" s="142" t="s">
        <v>134</v>
      </c>
      <c r="AT997" s="142" t="s">
        <v>129</v>
      </c>
      <c r="AU997" s="142" t="s">
        <v>90</v>
      </c>
      <c r="AY997" s="16" t="s">
        <v>127</v>
      </c>
      <c r="BE997" s="143">
        <f>IF(N997="základní",J997,0)</f>
        <v>0</v>
      </c>
      <c r="BF997" s="143">
        <f>IF(N997="snížená",J997,0)</f>
        <v>0</v>
      </c>
      <c r="BG997" s="143">
        <f>IF(N997="zákl. přenesená",J997,0)</f>
        <v>0</v>
      </c>
      <c r="BH997" s="143">
        <f>IF(N997="sníž. přenesená",J997,0)</f>
        <v>0</v>
      </c>
      <c r="BI997" s="143">
        <f>IF(N997="nulová",J997,0)</f>
        <v>0</v>
      </c>
      <c r="BJ997" s="16" t="s">
        <v>88</v>
      </c>
      <c r="BK997" s="143">
        <f>ROUND(I997*H997,2)</f>
        <v>0</v>
      </c>
      <c r="BL997" s="16" t="s">
        <v>134</v>
      </c>
      <c r="BM997" s="142" t="s">
        <v>931</v>
      </c>
    </row>
    <row r="998" spans="2:65" s="1" customFormat="1" ht="29.25">
      <c r="B998" s="31"/>
      <c r="D998" s="144" t="s">
        <v>136</v>
      </c>
      <c r="F998" s="145" t="s">
        <v>343</v>
      </c>
      <c r="I998" s="146"/>
      <c r="L998" s="31"/>
      <c r="M998" s="147"/>
      <c r="T998" s="55"/>
      <c r="AT998" s="16" t="s">
        <v>136</v>
      </c>
      <c r="AU998" s="16" t="s">
        <v>90</v>
      </c>
    </row>
    <row r="999" spans="2:65" s="1" customFormat="1" ht="11.25">
      <c r="B999" s="31"/>
      <c r="D999" s="161" t="s">
        <v>146</v>
      </c>
      <c r="F999" s="162" t="s">
        <v>932</v>
      </c>
      <c r="I999" s="146"/>
      <c r="L999" s="31"/>
      <c r="M999" s="147"/>
      <c r="T999" s="55"/>
      <c r="AT999" s="16" t="s">
        <v>146</v>
      </c>
      <c r="AU999" s="16" t="s">
        <v>90</v>
      </c>
    </row>
    <row r="1000" spans="2:65" s="13" customFormat="1" ht="11.25">
      <c r="B1000" s="154"/>
      <c r="D1000" s="144" t="s">
        <v>137</v>
      </c>
      <c r="E1000" s="155" t="s">
        <v>1</v>
      </c>
      <c r="F1000" s="156" t="s">
        <v>933</v>
      </c>
      <c r="H1000" s="157">
        <v>222.852</v>
      </c>
      <c r="I1000" s="158"/>
      <c r="L1000" s="154"/>
      <c r="M1000" s="159"/>
      <c r="T1000" s="160"/>
      <c r="AT1000" s="155" t="s">
        <v>137</v>
      </c>
      <c r="AU1000" s="155" t="s">
        <v>90</v>
      </c>
      <c r="AV1000" s="13" t="s">
        <v>90</v>
      </c>
      <c r="AW1000" s="13" t="s">
        <v>36</v>
      </c>
      <c r="AX1000" s="13" t="s">
        <v>88</v>
      </c>
      <c r="AY1000" s="155" t="s">
        <v>127</v>
      </c>
    </row>
    <row r="1001" spans="2:65" s="1" customFormat="1" ht="44.25" customHeight="1">
      <c r="B1001" s="31"/>
      <c r="C1001" s="131" t="s">
        <v>934</v>
      </c>
      <c r="D1001" s="131" t="s">
        <v>129</v>
      </c>
      <c r="E1001" s="132" t="s">
        <v>935</v>
      </c>
      <c r="F1001" s="133" t="s">
        <v>936</v>
      </c>
      <c r="G1001" s="134" t="s">
        <v>341</v>
      </c>
      <c r="H1001" s="135">
        <v>135.15</v>
      </c>
      <c r="I1001" s="136"/>
      <c r="J1001" s="137">
        <f>ROUND(I1001*H1001,2)</f>
        <v>0</v>
      </c>
      <c r="K1001" s="133" t="s">
        <v>143</v>
      </c>
      <c r="L1001" s="31"/>
      <c r="M1001" s="138" t="s">
        <v>1</v>
      </c>
      <c r="N1001" s="139" t="s">
        <v>45</v>
      </c>
      <c r="P1001" s="140">
        <f>O1001*H1001</f>
        <v>0</v>
      </c>
      <c r="Q1001" s="140">
        <v>0</v>
      </c>
      <c r="R1001" s="140">
        <f>Q1001*H1001</f>
        <v>0</v>
      </c>
      <c r="S1001" s="140">
        <v>0</v>
      </c>
      <c r="T1001" s="141">
        <f>S1001*H1001</f>
        <v>0</v>
      </c>
      <c r="AR1001" s="142" t="s">
        <v>134</v>
      </c>
      <c r="AT1001" s="142" t="s">
        <v>129</v>
      </c>
      <c r="AU1001" s="142" t="s">
        <v>90</v>
      </c>
      <c r="AY1001" s="16" t="s">
        <v>127</v>
      </c>
      <c r="BE1001" s="143">
        <f>IF(N1001="základní",J1001,0)</f>
        <v>0</v>
      </c>
      <c r="BF1001" s="143">
        <f>IF(N1001="snížená",J1001,0)</f>
        <v>0</v>
      </c>
      <c r="BG1001" s="143">
        <f>IF(N1001="zákl. přenesená",J1001,0)</f>
        <v>0</v>
      </c>
      <c r="BH1001" s="143">
        <f>IF(N1001="sníž. přenesená",J1001,0)</f>
        <v>0</v>
      </c>
      <c r="BI1001" s="143">
        <f>IF(N1001="nulová",J1001,0)</f>
        <v>0</v>
      </c>
      <c r="BJ1001" s="16" t="s">
        <v>88</v>
      </c>
      <c r="BK1001" s="143">
        <f>ROUND(I1001*H1001,2)</f>
        <v>0</v>
      </c>
      <c r="BL1001" s="16" t="s">
        <v>134</v>
      </c>
      <c r="BM1001" s="142" t="s">
        <v>937</v>
      </c>
    </row>
    <row r="1002" spans="2:65" s="1" customFormat="1" ht="29.25">
      <c r="B1002" s="31"/>
      <c r="D1002" s="144" t="s">
        <v>136</v>
      </c>
      <c r="F1002" s="145" t="s">
        <v>936</v>
      </c>
      <c r="I1002" s="146"/>
      <c r="L1002" s="31"/>
      <c r="M1002" s="147"/>
      <c r="T1002" s="55"/>
      <c r="AT1002" s="16" t="s">
        <v>136</v>
      </c>
      <c r="AU1002" s="16" t="s">
        <v>90</v>
      </c>
    </row>
    <row r="1003" spans="2:65" s="1" customFormat="1" ht="11.25">
      <c r="B1003" s="31"/>
      <c r="D1003" s="161" t="s">
        <v>146</v>
      </c>
      <c r="F1003" s="162" t="s">
        <v>938</v>
      </c>
      <c r="I1003" s="146"/>
      <c r="L1003" s="31"/>
      <c r="M1003" s="147"/>
      <c r="T1003" s="55"/>
      <c r="AT1003" s="16" t="s">
        <v>146</v>
      </c>
      <c r="AU1003" s="16" t="s">
        <v>90</v>
      </c>
    </row>
    <row r="1004" spans="2:65" s="13" customFormat="1" ht="11.25">
      <c r="B1004" s="154"/>
      <c r="D1004" s="144" t="s">
        <v>137</v>
      </c>
      <c r="E1004" s="155" t="s">
        <v>1</v>
      </c>
      <c r="F1004" s="156" t="s">
        <v>939</v>
      </c>
      <c r="H1004" s="157">
        <v>135.15</v>
      </c>
      <c r="I1004" s="158"/>
      <c r="L1004" s="154"/>
      <c r="M1004" s="159"/>
      <c r="T1004" s="160"/>
      <c r="AT1004" s="155" t="s">
        <v>137</v>
      </c>
      <c r="AU1004" s="155" t="s">
        <v>90</v>
      </c>
      <c r="AV1004" s="13" t="s">
        <v>90</v>
      </c>
      <c r="AW1004" s="13" t="s">
        <v>36</v>
      </c>
      <c r="AX1004" s="13" t="s">
        <v>88</v>
      </c>
      <c r="AY1004" s="155" t="s">
        <v>127</v>
      </c>
    </row>
    <row r="1005" spans="2:65" s="1" customFormat="1" ht="16.5" customHeight="1">
      <c r="B1005" s="31"/>
      <c r="C1005" s="131" t="s">
        <v>940</v>
      </c>
      <c r="D1005" s="131" t="s">
        <v>129</v>
      </c>
      <c r="E1005" s="132" t="s">
        <v>941</v>
      </c>
      <c r="F1005" s="133" t="s">
        <v>942</v>
      </c>
      <c r="G1005" s="134" t="s">
        <v>201</v>
      </c>
      <c r="H1005" s="135">
        <v>7.1909999999999998</v>
      </c>
      <c r="I1005" s="136"/>
      <c r="J1005" s="137">
        <f>ROUND(I1005*H1005,2)</f>
        <v>0</v>
      </c>
      <c r="K1005" s="133" t="s">
        <v>1</v>
      </c>
      <c r="L1005" s="31"/>
      <c r="M1005" s="138" t="s">
        <v>1</v>
      </c>
      <c r="N1005" s="139" t="s">
        <v>45</v>
      </c>
      <c r="P1005" s="140">
        <f>O1005*H1005</f>
        <v>0</v>
      </c>
      <c r="Q1005" s="140">
        <v>0</v>
      </c>
      <c r="R1005" s="140">
        <f>Q1005*H1005</f>
        <v>0</v>
      </c>
      <c r="S1005" s="140">
        <v>0</v>
      </c>
      <c r="T1005" s="141">
        <f>S1005*H1005</f>
        <v>0</v>
      </c>
      <c r="AR1005" s="142" t="s">
        <v>134</v>
      </c>
      <c r="AT1005" s="142" t="s">
        <v>129</v>
      </c>
      <c r="AU1005" s="142" t="s">
        <v>90</v>
      </c>
      <c r="AY1005" s="16" t="s">
        <v>127</v>
      </c>
      <c r="BE1005" s="143">
        <f>IF(N1005="základní",J1005,0)</f>
        <v>0</v>
      </c>
      <c r="BF1005" s="143">
        <f>IF(N1005="snížená",J1005,0)</f>
        <v>0</v>
      </c>
      <c r="BG1005" s="143">
        <f>IF(N1005="zákl. přenesená",J1005,0)</f>
        <v>0</v>
      </c>
      <c r="BH1005" s="143">
        <f>IF(N1005="sníž. přenesená",J1005,0)</f>
        <v>0</v>
      </c>
      <c r="BI1005" s="143">
        <f>IF(N1005="nulová",J1005,0)</f>
        <v>0</v>
      </c>
      <c r="BJ1005" s="16" t="s">
        <v>88</v>
      </c>
      <c r="BK1005" s="143">
        <f>ROUND(I1005*H1005,2)</f>
        <v>0</v>
      </c>
      <c r="BL1005" s="16" t="s">
        <v>134</v>
      </c>
      <c r="BM1005" s="142" t="s">
        <v>943</v>
      </c>
    </row>
    <row r="1006" spans="2:65" s="1" customFormat="1" ht="11.25">
      <c r="B1006" s="31"/>
      <c r="D1006" s="144" t="s">
        <v>136</v>
      </c>
      <c r="F1006" s="145" t="s">
        <v>942</v>
      </c>
      <c r="I1006" s="146"/>
      <c r="L1006" s="31"/>
      <c r="M1006" s="147"/>
      <c r="T1006" s="55"/>
      <c r="AT1006" s="16" t="s">
        <v>136</v>
      </c>
      <c r="AU1006" s="16" t="s">
        <v>90</v>
      </c>
    </row>
    <row r="1007" spans="2:65" s="1" customFormat="1" ht="19.5">
      <c r="B1007" s="31"/>
      <c r="D1007" s="144" t="s">
        <v>219</v>
      </c>
      <c r="F1007" s="170" t="s">
        <v>860</v>
      </c>
      <c r="I1007" s="146"/>
      <c r="L1007" s="31"/>
      <c r="M1007" s="147"/>
      <c r="T1007" s="55"/>
      <c r="AT1007" s="16" t="s">
        <v>219</v>
      </c>
      <c r="AU1007" s="16" t="s">
        <v>90</v>
      </c>
    </row>
    <row r="1008" spans="2:65" s="13" customFormat="1" ht="11.25">
      <c r="B1008" s="154"/>
      <c r="D1008" s="144" t="s">
        <v>137</v>
      </c>
      <c r="E1008" s="155" t="s">
        <v>1</v>
      </c>
      <c r="F1008" s="156" t="s">
        <v>944</v>
      </c>
      <c r="H1008" s="157">
        <v>7.1909999999999998</v>
      </c>
      <c r="I1008" s="158"/>
      <c r="L1008" s="154"/>
      <c r="M1008" s="159"/>
      <c r="T1008" s="160"/>
      <c r="AT1008" s="155" t="s">
        <v>137</v>
      </c>
      <c r="AU1008" s="155" t="s">
        <v>90</v>
      </c>
      <c r="AV1008" s="13" t="s">
        <v>90</v>
      </c>
      <c r="AW1008" s="13" t="s">
        <v>36</v>
      </c>
      <c r="AX1008" s="13" t="s">
        <v>88</v>
      </c>
      <c r="AY1008" s="155" t="s">
        <v>127</v>
      </c>
    </row>
    <row r="1009" spans="2:65" s="11" customFormat="1" ht="22.9" customHeight="1">
      <c r="B1009" s="119"/>
      <c r="D1009" s="120" t="s">
        <v>79</v>
      </c>
      <c r="E1009" s="129" t="s">
        <v>945</v>
      </c>
      <c r="F1009" s="129" t="s">
        <v>946</v>
      </c>
      <c r="I1009" s="122"/>
      <c r="J1009" s="130">
        <f>BK1009</f>
        <v>0</v>
      </c>
      <c r="L1009" s="119"/>
      <c r="M1009" s="124"/>
      <c r="P1009" s="125">
        <f>SUM(P1010:P1012)</f>
        <v>0</v>
      </c>
      <c r="R1009" s="125">
        <f>SUM(R1010:R1012)</f>
        <v>0</v>
      </c>
      <c r="T1009" s="126">
        <f>SUM(T1010:T1012)</f>
        <v>0</v>
      </c>
      <c r="AR1009" s="120" t="s">
        <v>88</v>
      </c>
      <c r="AT1009" s="127" t="s">
        <v>79</v>
      </c>
      <c r="AU1009" s="127" t="s">
        <v>88</v>
      </c>
      <c r="AY1009" s="120" t="s">
        <v>127</v>
      </c>
      <c r="BK1009" s="128">
        <f>SUM(BK1010:BK1012)</f>
        <v>0</v>
      </c>
    </row>
    <row r="1010" spans="2:65" s="1" customFormat="1" ht="24.2" customHeight="1">
      <c r="B1010" s="31"/>
      <c r="C1010" s="131" t="s">
        <v>947</v>
      </c>
      <c r="D1010" s="131" t="s">
        <v>129</v>
      </c>
      <c r="E1010" s="132" t="s">
        <v>948</v>
      </c>
      <c r="F1010" s="133" t="s">
        <v>949</v>
      </c>
      <c r="G1010" s="134" t="s">
        <v>341</v>
      </c>
      <c r="H1010" s="135">
        <v>988.58699999999999</v>
      </c>
      <c r="I1010" s="136"/>
      <c r="J1010" s="137">
        <f>ROUND(I1010*H1010,2)</f>
        <v>0</v>
      </c>
      <c r="K1010" s="133" t="s">
        <v>143</v>
      </c>
      <c r="L1010" s="31"/>
      <c r="M1010" s="138" t="s">
        <v>1</v>
      </c>
      <c r="N1010" s="139" t="s">
        <v>45</v>
      </c>
      <c r="P1010" s="140">
        <f>O1010*H1010</f>
        <v>0</v>
      </c>
      <c r="Q1010" s="140">
        <v>0</v>
      </c>
      <c r="R1010" s="140">
        <f>Q1010*H1010</f>
        <v>0</v>
      </c>
      <c r="S1010" s="140">
        <v>0</v>
      </c>
      <c r="T1010" s="141">
        <f>S1010*H1010</f>
        <v>0</v>
      </c>
      <c r="AR1010" s="142" t="s">
        <v>134</v>
      </c>
      <c r="AT1010" s="142" t="s">
        <v>129</v>
      </c>
      <c r="AU1010" s="142" t="s">
        <v>90</v>
      </c>
      <c r="AY1010" s="16" t="s">
        <v>127</v>
      </c>
      <c r="BE1010" s="143">
        <f>IF(N1010="základní",J1010,0)</f>
        <v>0</v>
      </c>
      <c r="BF1010" s="143">
        <f>IF(N1010="snížená",J1010,0)</f>
        <v>0</v>
      </c>
      <c r="BG1010" s="143">
        <f>IF(N1010="zákl. přenesená",J1010,0)</f>
        <v>0</v>
      </c>
      <c r="BH1010" s="143">
        <f>IF(N1010="sníž. přenesená",J1010,0)</f>
        <v>0</v>
      </c>
      <c r="BI1010" s="143">
        <f>IF(N1010="nulová",J1010,0)</f>
        <v>0</v>
      </c>
      <c r="BJ1010" s="16" t="s">
        <v>88</v>
      </c>
      <c r="BK1010" s="143">
        <f>ROUND(I1010*H1010,2)</f>
        <v>0</v>
      </c>
      <c r="BL1010" s="16" t="s">
        <v>134</v>
      </c>
      <c r="BM1010" s="142" t="s">
        <v>950</v>
      </c>
    </row>
    <row r="1011" spans="2:65" s="1" customFormat="1" ht="29.25">
      <c r="B1011" s="31"/>
      <c r="D1011" s="144" t="s">
        <v>136</v>
      </c>
      <c r="F1011" s="145" t="s">
        <v>951</v>
      </c>
      <c r="I1011" s="146"/>
      <c r="L1011" s="31"/>
      <c r="M1011" s="147"/>
      <c r="T1011" s="55"/>
      <c r="AT1011" s="16" t="s">
        <v>136</v>
      </c>
      <c r="AU1011" s="16" t="s">
        <v>90</v>
      </c>
    </row>
    <row r="1012" spans="2:65" s="1" customFormat="1" ht="11.25">
      <c r="B1012" s="31"/>
      <c r="D1012" s="161" t="s">
        <v>146</v>
      </c>
      <c r="F1012" s="162" t="s">
        <v>952</v>
      </c>
      <c r="I1012" s="146"/>
      <c r="L1012" s="31"/>
      <c r="M1012" s="181"/>
      <c r="N1012" s="182"/>
      <c r="O1012" s="182"/>
      <c r="P1012" s="182"/>
      <c r="Q1012" s="182"/>
      <c r="R1012" s="182"/>
      <c r="S1012" s="182"/>
      <c r="T1012" s="183"/>
      <c r="AT1012" s="16" t="s">
        <v>146</v>
      </c>
      <c r="AU1012" s="16" t="s">
        <v>90</v>
      </c>
    </row>
    <row r="1013" spans="2:65" s="1" customFormat="1" ht="6.95" customHeight="1">
      <c r="B1013" s="43"/>
      <c r="C1013" s="44"/>
      <c r="D1013" s="44"/>
      <c r="E1013" s="44"/>
      <c r="F1013" s="44"/>
      <c r="G1013" s="44"/>
      <c r="H1013" s="44"/>
      <c r="I1013" s="44"/>
      <c r="J1013" s="44"/>
      <c r="K1013" s="44"/>
      <c r="L1013" s="31"/>
    </row>
  </sheetData>
  <sheetProtection algorithmName="SHA-512" hashValue="E8cz2GluzIfqkADwbAC97D4RzCDTCOaLTrtnU2OlLAUQM+bkxBNNV/C2xEm5XLbZdPyhWDSUyGHJk0w0rDsx3A==" saltValue="HXBN0RakTKozPYiDyyYRubwJeqcd8EdwqErCRIIxxUnEcQZ0I+XftUwzxXueoqepYSMR17qoISSae1SGHOrw6Q==" spinCount="100000" sheet="1" objects="1" scenarios="1" formatColumns="0" formatRows="0" autoFilter="0"/>
  <autoFilter ref="C124:K1012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4" r:id="rId1" xr:uid="{00000000-0004-0000-0100-000000000000}"/>
    <hyperlink ref="F143" r:id="rId2" xr:uid="{00000000-0004-0000-0100-000001000000}"/>
    <hyperlink ref="F152" r:id="rId3" xr:uid="{00000000-0004-0000-0100-000002000000}"/>
    <hyperlink ref="F161" r:id="rId4" xr:uid="{00000000-0004-0000-0100-000003000000}"/>
    <hyperlink ref="F170" r:id="rId5" xr:uid="{00000000-0004-0000-0100-000004000000}"/>
    <hyperlink ref="F177" r:id="rId6" xr:uid="{00000000-0004-0000-0100-000005000000}"/>
    <hyperlink ref="F186" r:id="rId7" xr:uid="{00000000-0004-0000-0100-000006000000}"/>
    <hyperlink ref="F195" r:id="rId8" xr:uid="{00000000-0004-0000-0100-000007000000}"/>
    <hyperlink ref="F221" r:id="rId9" xr:uid="{00000000-0004-0000-0100-000008000000}"/>
    <hyperlink ref="F226" r:id="rId10" xr:uid="{00000000-0004-0000-0100-000009000000}"/>
    <hyperlink ref="F231" r:id="rId11" xr:uid="{00000000-0004-0000-0100-00000A000000}"/>
    <hyperlink ref="F240" r:id="rId12" xr:uid="{00000000-0004-0000-0100-00000B000000}"/>
    <hyperlink ref="F249" r:id="rId13" xr:uid="{00000000-0004-0000-0100-00000C000000}"/>
    <hyperlink ref="F254" r:id="rId14" xr:uid="{00000000-0004-0000-0100-00000D000000}"/>
    <hyperlink ref="F259" r:id="rId15" xr:uid="{00000000-0004-0000-0100-00000E000000}"/>
    <hyperlink ref="F264" r:id="rId16" xr:uid="{00000000-0004-0000-0100-00000F000000}"/>
    <hyperlink ref="F281" r:id="rId17" xr:uid="{00000000-0004-0000-0100-000010000000}"/>
    <hyperlink ref="F290" r:id="rId18" xr:uid="{00000000-0004-0000-0100-000011000000}"/>
    <hyperlink ref="F297" r:id="rId19" xr:uid="{00000000-0004-0000-0100-000012000000}"/>
    <hyperlink ref="F304" r:id="rId20" xr:uid="{00000000-0004-0000-0100-000013000000}"/>
    <hyperlink ref="F313" r:id="rId21" xr:uid="{00000000-0004-0000-0100-000014000000}"/>
    <hyperlink ref="F316" r:id="rId22" xr:uid="{00000000-0004-0000-0100-000015000000}"/>
    <hyperlink ref="F325" r:id="rId23" xr:uid="{00000000-0004-0000-0100-000016000000}"/>
    <hyperlink ref="F329" r:id="rId24" xr:uid="{00000000-0004-0000-0100-000017000000}"/>
    <hyperlink ref="F332" r:id="rId25" xr:uid="{00000000-0004-0000-0100-000018000000}"/>
    <hyperlink ref="F344" r:id="rId26" xr:uid="{00000000-0004-0000-0100-000019000000}"/>
    <hyperlink ref="F365" r:id="rId27" xr:uid="{00000000-0004-0000-0100-00001A000000}"/>
    <hyperlink ref="F372" r:id="rId28" xr:uid="{00000000-0004-0000-0100-00001B000000}"/>
    <hyperlink ref="F381" r:id="rId29" xr:uid="{00000000-0004-0000-0100-00001C000000}"/>
    <hyperlink ref="F390" r:id="rId30" xr:uid="{00000000-0004-0000-0100-00001D000000}"/>
    <hyperlink ref="F401" r:id="rId31" xr:uid="{00000000-0004-0000-0100-00001E000000}"/>
    <hyperlink ref="F412" r:id="rId32" xr:uid="{00000000-0004-0000-0100-00001F000000}"/>
    <hyperlink ref="F424" r:id="rId33" xr:uid="{00000000-0004-0000-0100-000020000000}"/>
    <hyperlink ref="F444" r:id="rId34" xr:uid="{00000000-0004-0000-0100-000021000000}"/>
    <hyperlink ref="F453" r:id="rId35" xr:uid="{00000000-0004-0000-0100-000022000000}"/>
    <hyperlink ref="F462" r:id="rId36" xr:uid="{00000000-0004-0000-0100-000023000000}"/>
    <hyperlink ref="F471" r:id="rId37" xr:uid="{00000000-0004-0000-0100-000024000000}"/>
    <hyperlink ref="F478" r:id="rId38" xr:uid="{00000000-0004-0000-0100-000025000000}"/>
    <hyperlink ref="F485" r:id="rId39" xr:uid="{00000000-0004-0000-0100-000026000000}"/>
    <hyperlink ref="F494" r:id="rId40" xr:uid="{00000000-0004-0000-0100-000027000000}"/>
    <hyperlink ref="F522" r:id="rId41" xr:uid="{00000000-0004-0000-0100-000028000000}"/>
    <hyperlink ref="F529" r:id="rId42" xr:uid="{00000000-0004-0000-0100-000029000000}"/>
    <hyperlink ref="F545" r:id="rId43" xr:uid="{00000000-0004-0000-0100-00002A000000}"/>
    <hyperlink ref="F566" r:id="rId44" xr:uid="{00000000-0004-0000-0100-00002B000000}"/>
    <hyperlink ref="F577" r:id="rId45" xr:uid="{00000000-0004-0000-0100-00002C000000}"/>
    <hyperlink ref="F599" r:id="rId46" xr:uid="{00000000-0004-0000-0100-00002D000000}"/>
    <hyperlink ref="F611" r:id="rId47" xr:uid="{00000000-0004-0000-0100-00002E000000}"/>
    <hyperlink ref="F627" r:id="rId48" xr:uid="{00000000-0004-0000-0100-00002F000000}"/>
    <hyperlink ref="F644" r:id="rId49" xr:uid="{00000000-0004-0000-0100-000030000000}"/>
    <hyperlink ref="F655" r:id="rId50" xr:uid="{00000000-0004-0000-0100-000031000000}"/>
    <hyperlink ref="F681" r:id="rId51" xr:uid="{00000000-0004-0000-0100-000032000000}"/>
    <hyperlink ref="F692" r:id="rId52" xr:uid="{00000000-0004-0000-0100-000033000000}"/>
    <hyperlink ref="F713" r:id="rId53" xr:uid="{00000000-0004-0000-0100-000034000000}"/>
    <hyperlink ref="F719" r:id="rId54" xr:uid="{00000000-0004-0000-0100-000035000000}"/>
    <hyperlink ref="F735" r:id="rId55" xr:uid="{00000000-0004-0000-0100-000036000000}"/>
    <hyperlink ref="F751" r:id="rId56" xr:uid="{00000000-0004-0000-0100-000037000000}"/>
    <hyperlink ref="F767" r:id="rId57" xr:uid="{00000000-0004-0000-0100-000038000000}"/>
    <hyperlink ref="F776" r:id="rId58" xr:uid="{00000000-0004-0000-0100-000039000000}"/>
    <hyperlink ref="F785" r:id="rId59" xr:uid="{00000000-0004-0000-0100-00003A000000}"/>
    <hyperlink ref="F794" r:id="rId60" xr:uid="{00000000-0004-0000-0100-00003B000000}"/>
    <hyperlink ref="F813" r:id="rId61" xr:uid="{00000000-0004-0000-0100-00003C000000}"/>
    <hyperlink ref="F829" r:id="rId62" xr:uid="{00000000-0004-0000-0100-00003D000000}"/>
    <hyperlink ref="F845" r:id="rId63" xr:uid="{00000000-0004-0000-0100-00003E000000}"/>
    <hyperlink ref="F862" r:id="rId64" xr:uid="{00000000-0004-0000-0100-00003F000000}"/>
    <hyperlink ref="F871" r:id="rId65" xr:uid="{00000000-0004-0000-0100-000040000000}"/>
    <hyperlink ref="F892" r:id="rId66" xr:uid="{00000000-0004-0000-0100-000041000000}"/>
    <hyperlink ref="F898" r:id="rId67" xr:uid="{00000000-0004-0000-0100-000042000000}"/>
    <hyperlink ref="F904" r:id="rId68" xr:uid="{00000000-0004-0000-0100-000043000000}"/>
    <hyperlink ref="F910" r:id="rId69" xr:uid="{00000000-0004-0000-0100-000044000000}"/>
    <hyperlink ref="F916" r:id="rId70" xr:uid="{00000000-0004-0000-0100-000045000000}"/>
    <hyperlink ref="F922" r:id="rId71" xr:uid="{00000000-0004-0000-0100-000046000000}"/>
    <hyperlink ref="F938" r:id="rId72" xr:uid="{00000000-0004-0000-0100-000047000000}"/>
    <hyperlink ref="F955" r:id="rId73" xr:uid="{00000000-0004-0000-0100-000048000000}"/>
    <hyperlink ref="F972" r:id="rId74" xr:uid="{00000000-0004-0000-0100-000049000000}"/>
    <hyperlink ref="F978" r:id="rId75" xr:uid="{00000000-0004-0000-0100-00004A000000}"/>
    <hyperlink ref="F985" r:id="rId76" xr:uid="{00000000-0004-0000-0100-00004B000000}"/>
    <hyperlink ref="F988" r:id="rId77" xr:uid="{00000000-0004-0000-0100-00004C000000}"/>
    <hyperlink ref="F992" r:id="rId78" xr:uid="{00000000-0004-0000-0100-00004D000000}"/>
    <hyperlink ref="F995" r:id="rId79" xr:uid="{00000000-0004-0000-0100-00004E000000}"/>
    <hyperlink ref="F999" r:id="rId80" xr:uid="{00000000-0004-0000-0100-00004F000000}"/>
    <hyperlink ref="F1003" r:id="rId81" xr:uid="{00000000-0004-0000-0100-000050000000}"/>
    <hyperlink ref="F1012" r:id="rId82" xr:uid="{00000000-0004-0000-0100-00005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Pardubice, ul. Spojilská - vodovod</v>
      </c>
      <c r="F7" s="223"/>
      <c r="G7" s="223"/>
      <c r="H7" s="223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3" t="s">
        <v>953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10. 6. 2025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7"/>
      <c r="G18" s="187"/>
      <c r="H18" s="187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ROUND((SUM(BE121:BE174)),  2)</f>
        <v>0</v>
      </c>
      <c r="I33" s="91">
        <v>0.21</v>
      </c>
      <c r="J33" s="90">
        <f>ROUND(((SUM(BE121:BE174))*I33),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ROUND((SUM(BF121:BF174)),  2)</f>
        <v>0</v>
      </c>
      <c r="I34" s="91">
        <v>0.12</v>
      </c>
      <c r="J34" s="90">
        <f>ROUND(((SUM(BF121:BF174))*I34),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ROUND((SUM(BG121:BG174)),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ROUND((SUM(BH121:BH174)),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ROUND((SUM(BI121:BI174)),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Pardubice, ul. Spojilská - vodovod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3" t="str">
        <f>E9</f>
        <v>802-10 - VON 01 - Vedlejší a ostatní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10. 6. 2025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J121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954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955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956</v>
      </c>
      <c r="E99" s="109"/>
      <c r="F99" s="109"/>
      <c r="G99" s="109"/>
      <c r="H99" s="109"/>
      <c r="I99" s="109"/>
      <c r="J99" s="110">
        <f>J150</f>
        <v>0</v>
      </c>
      <c r="L99" s="107"/>
    </row>
    <row r="100" spans="2:12" s="9" customFormat="1" ht="19.899999999999999" customHeight="1">
      <c r="B100" s="107"/>
      <c r="D100" s="108" t="s">
        <v>957</v>
      </c>
      <c r="E100" s="109"/>
      <c r="F100" s="109"/>
      <c r="G100" s="109"/>
      <c r="H100" s="109"/>
      <c r="I100" s="109"/>
      <c r="J100" s="110">
        <f>J160</f>
        <v>0</v>
      </c>
      <c r="L100" s="107"/>
    </row>
    <row r="101" spans="2:12" s="9" customFormat="1" ht="19.899999999999999" customHeight="1">
      <c r="B101" s="107"/>
      <c r="D101" s="108" t="s">
        <v>958</v>
      </c>
      <c r="E101" s="109"/>
      <c r="F101" s="109"/>
      <c r="G101" s="109"/>
      <c r="H101" s="109"/>
      <c r="I101" s="109"/>
      <c r="J101" s="110">
        <f>J168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112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2" t="str">
        <f>E7</f>
        <v>Pardubice, ul. Spojilská - vodovod</v>
      </c>
      <c r="F111" s="223"/>
      <c r="G111" s="223"/>
      <c r="H111" s="223"/>
      <c r="L111" s="31"/>
    </row>
    <row r="112" spans="2:12" s="1" customFormat="1" ht="12" customHeight="1">
      <c r="B112" s="31"/>
      <c r="C112" s="26" t="s">
        <v>96</v>
      </c>
      <c r="L112" s="31"/>
    </row>
    <row r="113" spans="2:65" s="1" customFormat="1" ht="16.5" customHeight="1">
      <c r="B113" s="31"/>
      <c r="E113" s="203" t="str">
        <f>E9</f>
        <v>802-10 - VON 01 - Vedlejší a ostatní náklady</v>
      </c>
      <c r="F113" s="224"/>
      <c r="G113" s="224"/>
      <c r="H113" s="224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Pardubice</v>
      </c>
      <c r="I115" s="26" t="s">
        <v>22</v>
      </c>
      <c r="J115" s="51" t="str">
        <f>IF(J12="","",J12)</f>
        <v>10. 6. 2025</v>
      </c>
      <c r="L115" s="31"/>
    </row>
    <row r="116" spans="2:65" s="1" customFormat="1" ht="6.95" customHeight="1">
      <c r="B116" s="31"/>
      <c r="L116" s="31"/>
    </row>
    <row r="117" spans="2:65" s="1" customFormat="1" ht="25.7" customHeight="1">
      <c r="B117" s="31"/>
      <c r="C117" s="26" t="s">
        <v>24</v>
      </c>
      <c r="F117" s="24" t="str">
        <f>E15</f>
        <v>Vodovody a kanalizace Pardubice, a.s.</v>
      </c>
      <c r="I117" s="26" t="s">
        <v>32</v>
      </c>
      <c r="J117" s="29" t="str">
        <f>E21</f>
        <v>VK PROJEKT, spol. s r.o.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37</v>
      </c>
      <c r="J118" s="29" t="str">
        <f>E24</f>
        <v>Ladislav Konvalina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113</v>
      </c>
      <c r="D120" s="113" t="s">
        <v>65</v>
      </c>
      <c r="E120" s="113" t="s">
        <v>61</v>
      </c>
      <c r="F120" s="113" t="s">
        <v>62</v>
      </c>
      <c r="G120" s="113" t="s">
        <v>114</v>
      </c>
      <c r="H120" s="113" t="s">
        <v>115</v>
      </c>
      <c r="I120" s="113" t="s">
        <v>116</v>
      </c>
      <c r="J120" s="113" t="s">
        <v>100</v>
      </c>
      <c r="K120" s="114" t="s">
        <v>117</v>
      </c>
      <c r="L120" s="111"/>
      <c r="M120" s="58" t="s">
        <v>1</v>
      </c>
      <c r="N120" s="59" t="s">
        <v>44</v>
      </c>
      <c r="O120" s="59" t="s">
        <v>118</v>
      </c>
      <c r="P120" s="59" t="s">
        <v>119</v>
      </c>
      <c r="Q120" s="59" t="s">
        <v>120</v>
      </c>
      <c r="R120" s="59" t="s">
        <v>121</v>
      </c>
      <c r="S120" s="59" t="s">
        <v>122</v>
      </c>
      <c r="T120" s="60" t="s">
        <v>123</v>
      </c>
    </row>
    <row r="121" spans="2:65" s="1" customFormat="1" ht="22.9" customHeight="1">
      <c r="B121" s="31"/>
      <c r="C121" s="63" t="s">
        <v>124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</v>
      </c>
      <c r="S121" s="52"/>
      <c r="T121" s="117">
        <f>T122</f>
        <v>0</v>
      </c>
      <c r="AT121" s="16" t="s">
        <v>79</v>
      </c>
      <c r="AU121" s="16" t="s">
        <v>102</v>
      </c>
      <c r="BK121" s="118">
        <f>BK122</f>
        <v>0</v>
      </c>
    </row>
    <row r="122" spans="2:65" s="11" customFormat="1" ht="25.9" customHeight="1">
      <c r="B122" s="119"/>
      <c r="D122" s="120" t="s">
        <v>79</v>
      </c>
      <c r="E122" s="121" t="s">
        <v>959</v>
      </c>
      <c r="F122" s="121" t="s">
        <v>960</v>
      </c>
      <c r="I122" s="122"/>
      <c r="J122" s="123">
        <f>BK122</f>
        <v>0</v>
      </c>
      <c r="L122" s="119"/>
      <c r="M122" s="124"/>
      <c r="P122" s="125">
        <f>P123+P150+P160+P168</f>
        <v>0</v>
      </c>
      <c r="R122" s="125">
        <f>R123+R150+R160+R168</f>
        <v>0</v>
      </c>
      <c r="T122" s="126">
        <f>T123+T150+T160+T168</f>
        <v>0</v>
      </c>
      <c r="AR122" s="120" t="s">
        <v>139</v>
      </c>
      <c r="AT122" s="127" t="s">
        <v>79</v>
      </c>
      <c r="AU122" s="127" t="s">
        <v>80</v>
      </c>
      <c r="AY122" s="120" t="s">
        <v>127</v>
      </c>
      <c r="BK122" s="128">
        <f>BK123+BK150+BK160+BK168</f>
        <v>0</v>
      </c>
    </row>
    <row r="123" spans="2:65" s="11" customFormat="1" ht="22.9" customHeight="1">
      <c r="B123" s="119"/>
      <c r="D123" s="120" t="s">
        <v>79</v>
      </c>
      <c r="E123" s="129" t="s">
        <v>961</v>
      </c>
      <c r="F123" s="129" t="s">
        <v>962</v>
      </c>
      <c r="I123" s="122"/>
      <c r="J123" s="130">
        <f>BK123</f>
        <v>0</v>
      </c>
      <c r="L123" s="119"/>
      <c r="M123" s="124"/>
      <c r="P123" s="125">
        <f>SUM(P124:P149)</f>
        <v>0</v>
      </c>
      <c r="R123" s="125">
        <f>SUM(R124:R149)</f>
        <v>0</v>
      </c>
      <c r="T123" s="126">
        <f>SUM(T124:T149)</f>
        <v>0</v>
      </c>
      <c r="AR123" s="120" t="s">
        <v>139</v>
      </c>
      <c r="AT123" s="127" t="s">
        <v>79</v>
      </c>
      <c r="AU123" s="127" t="s">
        <v>88</v>
      </c>
      <c r="AY123" s="120" t="s">
        <v>127</v>
      </c>
      <c r="BK123" s="128">
        <f>SUM(BK124:BK149)</f>
        <v>0</v>
      </c>
    </row>
    <row r="124" spans="2:65" s="1" customFormat="1" ht="16.5" customHeight="1">
      <c r="B124" s="31"/>
      <c r="C124" s="131" t="s">
        <v>231</v>
      </c>
      <c r="D124" s="131" t="s">
        <v>129</v>
      </c>
      <c r="E124" s="132" t="s">
        <v>963</v>
      </c>
      <c r="F124" s="133" t="s">
        <v>964</v>
      </c>
      <c r="G124" s="134" t="s">
        <v>965</v>
      </c>
      <c r="H124" s="135">
        <v>1</v>
      </c>
      <c r="I124" s="136"/>
      <c r="J124" s="137">
        <f>ROUND(I124*H124,2)</f>
        <v>0</v>
      </c>
      <c r="K124" s="133" t="s">
        <v>143</v>
      </c>
      <c r="L124" s="31"/>
      <c r="M124" s="138" t="s">
        <v>1</v>
      </c>
      <c r="N124" s="139" t="s">
        <v>45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966</v>
      </c>
      <c r="AT124" s="142" t="s">
        <v>129</v>
      </c>
      <c r="AU124" s="142" t="s">
        <v>90</v>
      </c>
      <c r="AY124" s="16" t="s">
        <v>127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88</v>
      </c>
      <c r="BK124" s="143">
        <f>ROUND(I124*H124,2)</f>
        <v>0</v>
      </c>
      <c r="BL124" s="16" t="s">
        <v>966</v>
      </c>
      <c r="BM124" s="142" t="s">
        <v>967</v>
      </c>
    </row>
    <row r="125" spans="2:65" s="1" customFormat="1" ht="11.25">
      <c r="B125" s="31"/>
      <c r="D125" s="144" t="s">
        <v>136</v>
      </c>
      <c r="F125" s="145" t="s">
        <v>964</v>
      </c>
      <c r="I125" s="146"/>
      <c r="L125" s="31"/>
      <c r="M125" s="147"/>
      <c r="T125" s="55"/>
      <c r="AT125" s="16" t="s">
        <v>136</v>
      </c>
      <c r="AU125" s="16" t="s">
        <v>90</v>
      </c>
    </row>
    <row r="126" spans="2:65" s="1" customFormat="1" ht="11.25">
      <c r="B126" s="31"/>
      <c r="D126" s="161" t="s">
        <v>146</v>
      </c>
      <c r="F126" s="162" t="s">
        <v>968</v>
      </c>
      <c r="I126" s="146"/>
      <c r="L126" s="31"/>
      <c r="M126" s="147"/>
      <c r="T126" s="55"/>
      <c r="AT126" s="16" t="s">
        <v>146</v>
      </c>
      <c r="AU126" s="16" t="s">
        <v>90</v>
      </c>
    </row>
    <row r="127" spans="2:65" s="12" customFormat="1" ht="11.25">
      <c r="B127" s="148"/>
      <c r="D127" s="144" t="s">
        <v>137</v>
      </c>
      <c r="E127" s="149" t="s">
        <v>1</v>
      </c>
      <c r="F127" s="150" t="s">
        <v>969</v>
      </c>
      <c r="H127" s="149" t="s">
        <v>1</v>
      </c>
      <c r="I127" s="151"/>
      <c r="L127" s="148"/>
      <c r="M127" s="152"/>
      <c r="T127" s="153"/>
      <c r="AT127" s="149" t="s">
        <v>137</v>
      </c>
      <c r="AU127" s="149" t="s">
        <v>90</v>
      </c>
      <c r="AV127" s="12" t="s">
        <v>88</v>
      </c>
      <c r="AW127" s="12" t="s">
        <v>36</v>
      </c>
      <c r="AX127" s="12" t="s">
        <v>80</v>
      </c>
      <c r="AY127" s="149" t="s">
        <v>127</v>
      </c>
    </row>
    <row r="128" spans="2:65" s="13" customFormat="1" ht="11.25">
      <c r="B128" s="154"/>
      <c r="D128" s="144" t="s">
        <v>137</v>
      </c>
      <c r="E128" s="155" t="s">
        <v>1</v>
      </c>
      <c r="F128" s="156" t="s">
        <v>88</v>
      </c>
      <c r="H128" s="157">
        <v>1</v>
      </c>
      <c r="I128" s="158"/>
      <c r="L128" s="154"/>
      <c r="M128" s="159"/>
      <c r="T128" s="160"/>
      <c r="AT128" s="155" t="s">
        <v>137</v>
      </c>
      <c r="AU128" s="155" t="s">
        <v>90</v>
      </c>
      <c r="AV128" s="13" t="s">
        <v>90</v>
      </c>
      <c r="AW128" s="13" t="s">
        <v>36</v>
      </c>
      <c r="AX128" s="13" t="s">
        <v>88</v>
      </c>
      <c r="AY128" s="155" t="s">
        <v>127</v>
      </c>
    </row>
    <row r="129" spans="2:65" s="1" customFormat="1" ht="16.5" customHeight="1">
      <c r="B129" s="31"/>
      <c r="C129" s="131" t="s">
        <v>238</v>
      </c>
      <c r="D129" s="131" t="s">
        <v>129</v>
      </c>
      <c r="E129" s="132" t="s">
        <v>970</v>
      </c>
      <c r="F129" s="133" t="s">
        <v>971</v>
      </c>
      <c r="G129" s="134" t="s">
        <v>965</v>
      </c>
      <c r="H129" s="135">
        <v>1</v>
      </c>
      <c r="I129" s="136"/>
      <c r="J129" s="137">
        <f>ROUND(I129*H129,2)</f>
        <v>0</v>
      </c>
      <c r="K129" s="133" t="s">
        <v>143</v>
      </c>
      <c r="L129" s="31"/>
      <c r="M129" s="138" t="s">
        <v>1</v>
      </c>
      <c r="N129" s="139" t="s">
        <v>45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966</v>
      </c>
      <c r="AT129" s="142" t="s">
        <v>129</v>
      </c>
      <c r="AU129" s="142" t="s">
        <v>90</v>
      </c>
      <c r="AY129" s="16" t="s">
        <v>127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88</v>
      </c>
      <c r="BK129" s="143">
        <f>ROUND(I129*H129,2)</f>
        <v>0</v>
      </c>
      <c r="BL129" s="16" t="s">
        <v>966</v>
      </c>
      <c r="BM129" s="142" t="s">
        <v>972</v>
      </c>
    </row>
    <row r="130" spans="2:65" s="1" customFormat="1" ht="11.25">
      <c r="B130" s="31"/>
      <c r="D130" s="144" t="s">
        <v>136</v>
      </c>
      <c r="F130" s="145" t="s">
        <v>971</v>
      </c>
      <c r="I130" s="146"/>
      <c r="L130" s="31"/>
      <c r="M130" s="147"/>
      <c r="T130" s="55"/>
      <c r="AT130" s="16" t="s">
        <v>136</v>
      </c>
      <c r="AU130" s="16" t="s">
        <v>90</v>
      </c>
    </row>
    <row r="131" spans="2:65" s="1" customFormat="1" ht="11.25">
      <c r="B131" s="31"/>
      <c r="D131" s="161" t="s">
        <v>146</v>
      </c>
      <c r="F131" s="162" t="s">
        <v>973</v>
      </c>
      <c r="I131" s="146"/>
      <c r="L131" s="31"/>
      <c r="M131" s="147"/>
      <c r="T131" s="55"/>
      <c r="AT131" s="16" t="s">
        <v>146</v>
      </c>
      <c r="AU131" s="16" t="s">
        <v>90</v>
      </c>
    </row>
    <row r="132" spans="2:65" s="1" customFormat="1" ht="19.5">
      <c r="B132" s="31"/>
      <c r="D132" s="144" t="s">
        <v>219</v>
      </c>
      <c r="F132" s="170" t="s">
        <v>974</v>
      </c>
      <c r="I132" s="146"/>
      <c r="L132" s="31"/>
      <c r="M132" s="147"/>
      <c r="T132" s="55"/>
      <c r="AT132" s="16" t="s">
        <v>219</v>
      </c>
      <c r="AU132" s="16" t="s">
        <v>90</v>
      </c>
    </row>
    <row r="133" spans="2:65" s="13" customFormat="1" ht="11.25">
      <c r="B133" s="154"/>
      <c r="D133" s="144" t="s">
        <v>137</v>
      </c>
      <c r="E133" s="155" t="s">
        <v>1</v>
      </c>
      <c r="F133" s="156" t="s">
        <v>88</v>
      </c>
      <c r="H133" s="157">
        <v>1</v>
      </c>
      <c r="I133" s="158"/>
      <c r="L133" s="154"/>
      <c r="M133" s="159"/>
      <c r="T133" s="160"/>
      <c r="AT133" s="155" t="s">
        <v>137</v>
      </c>
      <c r="AU133" s="155" t="s">
        <v>90</v>
      </c>
      <c r="AV133" s="13" t="s">
        <v>90</v>
      </c>
      <c r="AW133" s="13" t="s">
        <v>36</v>
      </c>
      <c r="AX133" s="13" t="s">
        <v>88</v>
      </c>
      <c r="AY133" s="155" t="s">
        <v>127</v>
      </c>
    </row>
    <row r="134" spans="2:65" s="1" customFormat="1" ht="16.5" customHeight="1">
      <c r="B134" s="31"/>
      <c r="C134" s="131" t="s">
        <v>255</v>
      </c>
      <c r="D134" s="131" t="s">
        <v>129</v>
      </c>
      <c r="E134" s="132" t="s">
        <v>975</v>
      </c>
      <c r="F134" s="133" t="s">
        <v>976</v>
      </c>
      <c r="G134" s="134" t="s">
        <v>965</v>
      </c>
      <c r="H134" s="135">
        <v>1</v>
      </c>
      <c r="I134" s="136"/>
      <c r="J134" s="137">
        <f>ROUND(I134*H134,2)</f>
        <v>0</v>
      </c>
      <c r="K134" s="133" t="s">
        <v>143</v>
      </c>
      <c r="L134" s="31"/>
      <c r="M134" s="138" t="s">
        <v>1</v>
      </c>
      <c r="N134" s="139" t="s">
        <v>45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966</v>
      </c>
      <c r="AT134" s="142" t="s">
        <v>129</v>
      </c>
      <c r="AU134" s="142" t="s">
        <v>90</v>
      </c>
      <c r="AY134" s="16" t="s">
        <v>127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88</v>
      </c>
      <c r="BK134" s="143">
        <f>ROUND(I134*H134,2)</f>
        <v>0</v>
      </c>
      <c r="BL134" s="16" t="s">
        <v>966</v>
      </c>
      <c r="BM134" s="142" t="s">
        <v>977</v>
      </c>
    </row>
    <row r="135" spans="2:65" s="1" customFormat="1" ht="11.25">
      <c r="B135" s="31"/>
      <c r="D135" s="144" t="s">
        <v>136</v>
      </c>
      <c r="F135" s="145" t="s">
        <v>976</v>
      </c>
      <c r="I135" s="146"/>
      <c r="L135" s="31"/>
      <c r="M135" s="147"/>
      <c r="T135" s="55"/>
      <c r="AT135" s="16" t="s">
        <v>136</v>
      </c>
      <c r="AU135" s="16" t="s">
        <v>90</v>
      </c>
    </row>
    <row r="136" spans="2:65" s="1" customFormat="1" ht="11.25">
      <c r="B136" s="31"/>
      <c r="D136" s="161" t="s">
        <v>146</v>
      </c>
      <c r="F136" s="162" t="s">
        <v>978</v>
      </c>
      <c r="I136" s="146"/>
      <c r="L136" s="31"/>
      <c r="M136" s="147"/>
      <c r="T136" s="55"/>
      <c r="AT136" s="16" t="s">
        <v>146</v>
      </c>
      <c r="AU136" s="16" t="s">
        <v>90</v>
      </c>
    </row>
    <row r="137" spans="2:65" s="1" customFormat="1" ht="29.25">
      <c r="B137" s="31"/>
      <c r="D137" s="144" t="s">
        <v>219</v>
      </c>
      <c r="F137" s="170" t="s">
        <v>979</v>
      </c>
      <c r="I137" s="146"/>
      <c r="L137" s="31"/>
      <c r="M137" s="147"/>
      <c r="T137" s="55"/>
      <c r="AT137" s="16" t="s">
        <v>219</v>
      </c>
      <c r="AU137" s="16" t="s">
        <v>90</v>
      </c>
    </row>
    <row r="138" spans="2:65" s="13" customFormat="1" ht="11.25">
      <c r="B138" s="154"/>
      <c r="D138" s="144" t="s">
        <v>137</v>
      </c>
      <c r="E138" s="155" t="s">
        <v>1</v>
      </c>
      <c r="F138" s="156" t="s">
        <v>88</v>
      </c>
      <c r="H138" s="157">
        <v>1</v>
      </c>
      <c r="I138" s="158"/>
      <c r="L138" s="154"/>
      <c r="M138" s="159"/>
      <c r="T138" s="160"/>
      <c r="AT138" s="155" t="s">
        <v>137</v>
      </c>
      <c r="AU138" s="155" t="s">
        <v>90</v>
      </c>
      <c r="AV138" s="13" t="s">
        <v>90</v>
      </c>
      <c r="AW138" s="13" t="s">
        <v>36</v>
      </c>
      <c r="AX138" s="13" t="s">
        <v>88</v>
      </c>
      <c r="AY138" s="155" t="s">
        <v>127</v>
      </c>
    </row>
    <row r="139" spans="2:65" s="1" customFormat="1" ht="16.5" customHeight="1">
      <c r="B139" s="31"/>
      <c r="C139" s="131" t="s">
        <v>248</v>
      </c>
      <c r="D139" s="131" t="s">
        <v>129</v>
      </c>
      <c r="E139" s="132" t="s">
        <v>980</v>
      </c>
      <c r="F139" s="133" t="s">
        <v>981</v>
      </c>
      <c r="G139" s="134" t="s">
        <v>965</v>
      </c>
      <c r="H139" s="135">
        <v>1</v>
      </c>
      <c r="I139" s="136"/>
      <c r="J139" s="137">
        <f>ROUND(I139*H139,2)</f>
        <v>0</v>
      </c>
      <c r="K139" s="133" t="s">
        <v>143</v>
      </c>
      <c r="L139" s="31"/>
      <c r="M139" s="138" t="s">
        <v>1</v>
      </c>
      <c r="N139" s="139" t="s">
        <v>45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966</v>
      </c>
      <c r="AT139" s="142" t="s">
        <v>129</v>
      </c>
      <c r="AU139" s="142" t="s">
        <v>90</v>
      </c>
      <c r="AY139" s="16" t="s">
        <v>127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88</v>
      </c>
      <c r="BK139" s="143">
        <f>ROUND(I139*H139,2)</f>
        <v>0</v>
      </c>
      <c r="BL139" s="16" t="s">
        <v>966</v>
      </c>
      <c r="BM139" s="142" t="s">
        <v>982</v>
      </c>
    </row>
    <row r="140" spans="2:65" s="1" customFormat="1" ht="11.25">
      <c r="B140" s="31"/>
      <c r="D140" s="144" t="s">
        <v>136</v>
      </c>
      <c r="F140" s="145" t="s">
        <v>981</v>
      </c>
      <c r="I140" s="146"/>
      <c r="L140" s="31"/>
      <c r="M140" s="147"/>
      <c r="T140" s="55"/>
      <c r="AT140" s="16" t="s">
        <v>136</v>
      </c>
      <c r="AU140" s="16" t="s">
        <v>90</v>
      </c>
    </row>
    <row r="141" spans="2:65" s="1" customFormat="1" ht="11.25">
      <c r="B141" s="31"/>
      <c r="D141" s="161" t="s">
        <v>146</v>
      </c>
      <c r="F141" s="162" t="s">
        <v>983</v>
      </c>
      <c r="I141" s="146"/>
      <c r="L141" s="31"/>
      <c r="M141" s="147"/>
      <c r="T141" s="55"/>
      <c r="AT141" s="16" t="s">
        <v>146</v>
      </c>
      <c r="AU141" s="16" t="s">
        <v>90</v>
      </c>
    </row>
    <row r="142" spans="2:65" s="12" customFormat="1" ht="33.75">
      <c r="B142" s="148"/>
      <c r="D142" s="144" t="s">
        <v>137</v>
      </c>
      <c r="E142" s="149" t="s">
        <v>1</v>
      </c>
      <c r="F142" s="150" t="s">
        <v>984</v>
      </c>
      <c r="H142" s="149" t="s">
        <v>1</v>
      </c>
      <c r="I142" s="151"/>
      <c r="L142" s="148"/>
      <c r="M142" s="152"/>
      <c r="T142" s="153"/>
      <c r="AT142" s="149" t="s">
        <v>137</v>
      </c>
      <c r="AU142" s="149" t="s">
        <v>90</v>
      </c>
      <c r="AV142" s="12" t="s">
        <v>88</v>
      </c>
      <c r="AW142" s="12" t="s">
        <v>36</v>
      </c>
      <c r="AX142" s="12" t="s">
        <v>80</v>
      </c>
      <c r="AY142" s="149" t="s">
        <v>127</v>
      </c>
    </row>
    <row r="143" spans="2:65" s="12" customFormat="1" ht="11.25">
      <c r="B143" s="148"/>
      <c r="D143" s="144" t="s">
        <v>137</v>
      </c>
      <c r="E143" s="149" t="s">
        <v>1</v>
      </c>
      <c r="F143" s="150" t="s">
        <v>985</v>
      </c>
      <c r="H143" s="149" t="s">
        <v>1</v>
      </c>
      <c r="I143" s="151"/>
      <c r="L143" s="148"/>
      <c r="M143" s="152"/>
      <c r="T143" s="153"/>
      <c r="AT143" s="149" t="s">
        <v>137</v>
      </c>
      <c r="AU143" s="149" t="s">
        <v>90</v>
      </c>
      <c r="AV143" s="12" t="s">
        <v>88</v>
      </c>
      <c r="AW143" s="12" t="s">
        <v>36</v>
      </c>
      <c r="AX143" s="12" t="s">
        <v>80</v>
      </c>
      <c r="AY143" s="149" t="s">
        <v>127</v>
      </c>
    </row>
    <row r="144" spans="2:65" s="13" customFormat="1" ht="11.25">
      <c r="B144" s="154"/>
      <c r="D144" s="144" t="s">
        <v>137</v>
      </c>
      <c r="E144" s="155" t="s">
        <v>1</v>
      </c>
      <c r="F144" s="156" t="s">
        <v>88</v>
      </c>
      <c r="H144" s="157">
        <v>1</v>
      </c>
      <c r="I144" s="158"/>
      <c r="L144" s="154"/>
      <c r="M144" s="159"/>
      <c r="T144" s="160"/>
      <c r="AT144" s="155" t="s">
        <v>137</v>
      </c>
      <c r="AU144" s="155" t="s">
        <v>90</v>
      </c>
      <c r="AV144" s="13" t="s">
        <v>90</v>
      </c>
      <c r="AW144" s="13" t="s">
        <v>36</v>
      </c>
      <c r="AX144" s="13" t="s">
        <v>88</v>
      </c>
      <c r="AY144" s="155" t="s">
        <v>127</v>
      </c>
    </row>
    <row r="145" spans="2:65" s="1" customFormat="1" ht="16.5" customHeight="1">
      <c r="B145" s="31"/>
      <c r="C145" s="131" t="s">
        <v>134</v>
      </c>
      <c r="D145" s="131" t="s">
        <v>129</v>
      </c>
      <c r="E145" s="132" t="s">
        <v>986</v>
      </c>
      <c r="F145" s="133" t="s">
        <v>987</v>
      </c>
      <c r="G145" s="134" t="s">
        <v>965</v>
      </c>
      <c r="H145" s="135">
        <v>1</v>
      </c>
      <c r="I145" s="136"/>
      <c r="J145" s="137">
        <f>ROUND(I145*H145,2)</f>
        <v>0</v>
      </c>
      <c r="K145" s="133" t="s">
        <v>143</v>
      </c>
      <c r="L145" s="31"/>
      <c r="M145" s="138" t="s">
        <v>1</v>
      </c>
      <c r="N145" s="139" t="s">
        <v>45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966</v>
      </c>
      <c r="AT145" s="142" t="s">
        <v>129</v>
      </c>
      <c r="AU145" s="142" t="s">
        <v>90</v>
      </c>
      <c r="AY145" s="16" t="s">
        <v>127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88</v>
      </c>
      <c r="BK145" s="143">
        <f>ROUND(I145*H145,2)</f>
        <v>0</v>
      </c>
      <c r="BL145" s="16" t="s">
        <v>966</v>
      </c>
      <c r="BM145" s="142" t="s">
        <v>988</v>
      </c>
    </row>
    <row r="146" spans="2:65" s="1" customFormat="1" ht="11.25">
      <c r="B146" s="31"/>
      <c r="D146" s="144" t="s">
        <v>136</v>
      </c>
      <c r="F146" s="145" t="s">
        <v>987</v>
      </c>
      <c r="I146" s="146"/>
      <c r="L146" s="31"/>
      <c r="M146" s="147"/>
      <c r="T146" s="55"/>
      <c r="AT146" s="16" t="s">
        <v>136</v>
      </c>
      <c r="AU146" s="16" t="s">
        <v>90</v>
      </c>
    </row>
    <row r="147" spans="2:65" s="1" customFormat="1" ht="11.25">
      <c r="B147" s="31"/>
      <c r="D147" s="161" t="s">
        <v>146</v>
      </c>
      <c r="F147" s="162" t="s">
        <v>989</v>
      </c>
      <c r="I147" s="146"/>
      <c r="L147" s="31"/>
      <c r="M147" s="147"/>
      <c r="T147" s="55"/>
      <c r="AT147" s="16" t="s">
        <v>146</v>
      </c>
      <c r="AU147" s="16" t="s">
        <v>90</v>
      </c>
    </row>
    <row r="148" spans="2:65" s="1" customFormat="1" ht="19.5">
      <c r="B148" s="31"/>
      <c r="D148" s="144" t="s">
        <v>219</v>
      </c>
      <c r="F148" s="170" t="s">
        <v>990</v>
      </c>
      <c r="I148" s="146"/>
      <c r="L148" s="31"/>
      <c r="M148" s="147"/>
      <c r="T148" s="55"/>
      <c r="AT148" s="16" t="s">
        <v>219</v>
      </c>
      <c r="AU148" s="16" t="s">
        <v>90</v>
      </c>
    </row>
    <row r="149" spans="2:65" s="13" customFormat="1" ht="11.25">
      <c r="B149" s="154"/>
      <c r="D149" s="144" t="s">
        <v>137</v>
      </c>
      <c r="E149" s="155" t="s">
        <v>1</v>
      </c>
      <c r="F149" s="156" t="s">
        <v>88</v>
      </c>
      <c r="H149" s="157">
        <v>1</v>
      </c>
      <c r="I149" s="158"/>
      <c r="L149" s="154"/>
      <c r="M149" s="159"/>
      <c r="T149" s="160"/>
      <c r="AT149" s="155" t="s">
        <v>137</v>
      </c>
      <c r="AU149" s="155" t="s">
        <v>90</v>
      </c>
      <c r="AV149" s="13" t="s">
        <v>90</v>
      </c>
      <c r="AW149" s="13" t="s">
        <v>36</v>
      </c>
      <c r="AX149" s="13" t="s">
        <v>88</v>
      </c>
      <c r="AY149" s="155" t="s">
        <v>127</v>
      </c>
    </row>
    <row r="150" spans="2:65" s="11" customFormat="1" ht="22.9" customHeight="1">
      <c r="B150" s="119"/>
      <c r="D150" s="120" t="s">
        <v>79</v>
      </c>
      <c r="E150" s="129" t="s">
        <v>991</v>
      </c>
      <c r="F150" s="129" t="s">
        <v>992</v>
      </c>
      <c r="I150" s="122"/>
      <c r="J150" s="130">
        <f>BK150</f>
        <v>0</v>
      </c>
      <c r="L150" s="119"/>
      <c r="M150" s="124"/>
      <c r="P150" s="125">
        <f>SUM(P151:P159)</f>
        <v>0</v>
      </c>
      <c r="R150" s="125">
        <f>SUM(R151:R159)</f>
        <v>0</v>
      </c>
      <c r="T150" s="126">
        <f>SUM(T151:T159)</f>
        <v>0</v>
      </c>
      <c r="AR150" s="120" t="s">
        <v>139</v>
      </c>
      <c r="AT150" s="127" t="s">
        <v>79</v>
      </c>
      <c r="AU150" s="127" t="s">
        <v>88</v>
      </c>
      <c r="AY150" s="120" t="s">
        <v>127</v>
      </c>
      <c r="BK150" s="128">
        <f>SUM(BK151:BK159)</f>
        <v>0</v>
      </c>
    </row>
    <row r="151" spans="2:65" s="1" customFormat="1" ht="16.5" customHeight="1">
      <c r="B151" s="31"/>
      <c r="C151" s="131" t="s">
        <v>301</v>
      </c>
      <c r="D151" s="131" t="s">
        <v>129</v>
      </c>
      <c r="E151" s="132" t="s">
        <v>993</v>
      </c>
      <c r="F151" s="133" t="s">
        <v>992</v>
      </c>
      <c r="G151" s="134" t="s">
        <v>965</v>
      </c>
      <c r="H151" s="135">
        <v>1</v>
      </c>
      <c r="I151" s="136"/>
      <c r="J151" s="137">
        <f>ROUND(I151*H151,2)</f>
        <v>0</v>
      </c>
      <c r="K151" s="133" t="s">
        <v>994</v>
      </c>
      <c r="L151" s="31"/>
      <c r="M151" s="138" t="s">
        <v>1</v>
      </c>
      <c r="N151" s="139" t="s">
        <v>45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966</v>
      </c>
      <c r="AT151" s="142" t="s">
        <v>129</v>
      </c>
      <c r="AU151" s="142" t="s">
        <v>90</v>
      </c>
      <c r="AY151" s="16" t="s">
        <v>127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88</v>
      </c>
      <c r="BK151" s="143">
        <f>ROUND(I151*H151,2)</f>
        <v>0</v>
      </c>
      <c r="BL151" s="16" t="s">
        <v>966</v>
      </c>
      <c r="BM151" s="142" t="s">
        <v>995</v>
      </c>
    </row>
    <row r="152" spans="2:65" s="1" customFormat="1" ht="11.25">
      <c r="B152" s="31"/>
      <c r="D152" s="144" t="s">
        <v>136</v>
      </c>
      <c r="F152" s="145" t="s">
        <v>992</v>
      </c>
      <c r="I152" s="146"/>
      <c r="L152" s="31"/>
      <c r="M152" s="147"/>
      <c r="T152" s="55"/>
      <c r="AT152" s="16" t="s">
        <v>136</v>
      </c>
      <c r="AU152" s="16" t="s">
        <v>90</v>
      </c>
    </row>
    <row r="153" spans="2:65" s="1" customFormat="1" ht="11.25">
      <c r="B153" s="31"/>
      <c r="D153" s="161" t="s">
        <v>146</v>
      </c>
      <c r="F153" s="162" t="s">
        <v>996</v>
      </c>
      <c r="I153" s="146"/>
      <c r="L153" s="31"/>
      <c r="M153" s="147"/>
      <c r="T153" s="55"/>
      <c r="AT153" s="16" t="s">
        <v>146</v>
      </c>
      <c r="AU153" s="16" t="s">
        <v>90</v>
      </c>
    </row>
    <row r="154" spans="2:65" s="12" customFormat="1" ht="11.25">
      <c r="B154" s="148"/>
      <c r="D154" s="144" t="s">
        <v>137</v>
      </c>
      <c r="E154" s="149" t="s">
        <v>1</v>
      </c>
      <c r="F154" s="150" t="s">
        <v>997</v>
      </c>
      <c r="H154" s="149" t="s">
        <v>1</v>
      </c>
      <c r="I154" s="151"/>
      <c r="L154" s="148"/>
      <c r="M154" s="152"/>
      <c r="T154" s="153"/>
      <c r="AT154" s="149" t="s">
        <v>137</v>
      </c>
      <c r="AU154" s="149" t="s">
        <v>90</v>
      </c>
      <c r="AV154" s="12" t="s">
        <v>88</v>
      </c>
      <c r="AW154" s="12" t="s">
        <v>36</v>
      </c>
      <c r="AX154" s="12" t="s">
        <v>80</v>
      </c>
      <c r="AY154" s="149" t="s">
        <v>127</v>
      </c>
    </row>
    <row r="155" spans="2:65" s="13" customFormat="1" ht="11.25">
      <c r="B155" s="154"/>
      <c r="D155" s="144" t="s">
        <v>137</v>
      </c>
      <c r="E155" s="155" t="s">
        <v>1</v>
      </c>
      <c r="F155" s="156" t="s">
        <v>88</v>
      </c>
      <c r="H155" s="157">
        <v>1</v>
      </c>
      <c r="I155" s="158"/>
      <c r="L155" s="154"/>
      <c r="M155" s="159"/>
      <c r="T155" s="160"/>
      <c r="AT155" s="155" t="s">
        <v>137</v>
      </c>
      <c r="AU155" s="155" t="s">
        <v>90</v>
      </c>
      <c r="AV155" s="13" t="s">
        <v>90</v>
      </c>
      <c r="AW155" s="13" t="s">
        <v>36</v>
      </c>
      <c r="AX155" s="13" t="s">
        <v>88</v>
      </c>
      <c r="AY155" s="155" t="s">
        <v>127</v>
      </c>
    </row>
    <row r="156" spans="2:65" s="1" customFormat="1" ht="16.5" customHeight="1">
      <c r="B156" s="31"/>
      <c r="C156" s="131" t="s">
        <v>7</v>
      </c>
      <c r="D156" s="131" t="s">
        <v>129</v>
      </c>
      <c r="E156" s="132" t="s">
        <v>998</v>
      </c>
      <c r="F156" s="133" t="s">
        <v>999</v>
      </c>
      <c r="G156" s="134" t="s">
        <v>965</v>
      </c>
      <c r="H156" s="135">
        <v>1</v>
      </c>
      <c r="I156" s="136"/>
      <c r="J156" s="137">
        <f>ROUND(I156*H156,2)</f>
        <v>0</v>
      </c>
      <c r="K156" s="133" t="s">
        <v>143</v>
      </c>
      <c r="L156" s="31"/>
      <c r="M156" s="138" t="s">
        <v>1</v>
      </c>
      <c r="N156" s="139" t="s">
        <v>45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966</v>
      </c>
      <c r="AT156" s="142" t="s">
        <v>129</v>
      </c>
      <c r="AU156" s="142" t="s">
        <v>90</v>
      </c>
      <c r="AY156" s="16" t="s">
        <v>127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88</v>
      </c>
      <c r="BK156" s="143">
        <f>ROUND(I156*H156,2)</f>
        <v>0</v>
      </c>
      <c r="BL156" s="16" t="s">
        <v>966</v>
      </c>
      <c r="BM156" s="142" t="s">
        <v>1000</v>
      </c>
    </row>
    <row r="157" spans="2:65" s="1" customFormat="1" ht="11.25">
      <c r="B157" s="31"/>
      <c r="D157" s="144" t="s">
        <v>136</v>
      </c>
      <c r="F157" s="145" t="s">
        <v>999</v>
      </c>
      <c r="I157" s="146"/>
      <c r="L157" s="31"/>
      <c r="M157" s="147"/>
      <c r="T157" s="55"/>
      <c r="AT157" s="16" t="s">
        <v>136</v>
      </c>
      <c r="AU157" s="16" t="s">
        <v>90</v>
      </c>
    </row>
    <row r="158" spans="2:65" s="1" customFormat="1" ht="11.25">
      <c r="B158" s="31"/>
      <c r="D158" s="161" t="s">
        <v>146</v>
      </c>
      <c r="F158" s="162" t="s">
        <v>1001</v>
      </c>
      <c r="I158" s="146"/>
      <c r="L158" s="31"/>
      <c r="M158" s="147"/>
      <c r="T158" s="55"/>
      <c r="AT158" s="16" t="s">
        <v>146</v>
      </c>
      <c r="AU158" s="16" t="s">
        <v>90</v>
      </c>
    </row>
    <row r="159" spans="2:65" s="13" customFormat="1" ht="11.25">
      <c r="B159" s="154"/>
      <c r="D159" s="144" t="s">
        <v>137</v>
      </c>
      <c r="E159" s="155" t="s">
        <v>1</v>
      </c>
      <c r="F159" s="156" t="s">
        <v>88</v>
      </c>
      <c r="H159" s="157">
        <v>1</v>
      </c>
      <c r="I159" s="158"/>
      <c r="L159" s="154"/>
      <c r="M159" s="159"/>
      <c r="T159" s="160"/>
      <c r="AT159" s="155" t="s">
        <v>137</v>
      </c>
      <c r="AU159" s="155" t="s">
        <v>90</v>
      </c>
      <c r="AV159" s="13" t="s">
        <v>90</v>
      </c>
      <c r="AW159" s="13" t="s">
        <v>36</v>
      </c>
      <c r="AX159" s="13" t="s">
        <v>88</v>
      </c>
      <c r="AY159" s="155" t="s">
        <v>127</v>
      </c>
    </row>
    <row r="160" spans="2:65" s="11" customFormat="1" ht="22.9" customHeight="1">
      <c r="B160" s="119"/>
      <c r="D160" s="120" t="s">
        <v>79</v>
      </c>
      <c r="E160" s="129" t="s">
        <v>1002</v>
      </c>
      <c r="F160" s="129" t="s">
        <v>1003</v>
      </c>
      <c r="I160" s="122"/>
      <c r="J160" s="130">
        <f>BK160</f>
        <v>0</v>
      </c>
      <c r="L160" s="119"/>
      <c r="M160" s="124"/>
      <c r="P160" s="125">
        <f>SUM(P161:P167)</f>
        <v>0</v>
      </c>
      <c r="R160" s="125">
        <f>SUM(R161:R167)</f>
        <v>0</v>
      </c>
      <c r="T160" s="126">
        <f>SUM(T161:T167)</f>
        <v>0</v>
      </c>
      <c r="AR160" s="120" t="s">
        <v>139</v>
      </c>
      <c r="AT160" s="127" t="s">
        <v>79</v>
      </c>
      <c r="AU160" s="127" t="s">
        <v>88</v>
      </c>
      <c r="AY160" s="120" t="s">
        <v>127</v>
      </c>
      <c r="BK160" s="128">
        <f>SUM(BK161:BK167)</f>
        <v>0</v>
      </c>
    </row>
    <row r="161" spans="2:65" s="1" customFormat="1" ht="16.5" customHeight="1">
      <c r="B161" s="31"/>
      <c r="C161" s="131" t="s">
        <v>262</v>
      </c>
      <c r="D161" s="131" t="s">
        <v>129</v>
      </c>
      <c r="E161" s="132" t="s">
        <v>1004</v>
      </c>
      <c r="F161" s="133" t="s">
        <v>1005</v>
      </c>
      <c r="G161" s="134" t="s">
        <v>142</v>
      </c>
      <c r="H161" s="135">
        <v>36000</v>
      </c>
      <c r="I161" s="136"/>
      <c r="J161" s="137">
        <f>ROUND(I161*H161,2)</f>
        <v>0</v>
      </c>
      <c r="K161" s="133" t="s">
        <v>143</v>
      </c>
      <c r="L161" s="31"/>
      <c r="M161" s="138" t="s">
        <v>1</v>
      </c>
      <c r="N161" s="139" t="s">
        <v>45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966</v>
      </c>
      <c r="AT161" s="142" t="s">
        <v>129</v>
      </c>
      <c r="AU161" s="142" t="s">
        <v>90</v>
      </c>
      <c r="AY161" s="16" t="s">
        <v>127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88</v>
      </c>
      <c r="BK161" s="143">
        <f>ROUND(I161*H161,2)</f>
        <v>0</v>
      </c>
      <c r="BL161" s="16" t="s">
        <v>966</v>
      </c>
      <c r="BM161" s="142" t="s">
        <v>1006</v>
      </c>
    </row>
    <row r="162" spans="2:65" s="1" customFormat="1" ht="11.25">
      <c r="B162" s="31"/>
      <c r="D162" s="144" t="s">
        <v>136</v>
      </c>
      <c r="F162" s="145" t="s">
        <v>1005</v>
      </c>
      <c r="I162" s="146"/>
      <c r="L162" s="31"/>
      <c r="M162" s="147"/>
      <c r="T162" s="55"/>
      <c r="AT162" s="16" t="s">
        <v>136</v>
      </c>
      <c r="AU162" s="16" t="s">
        <v>90</v>
      </c>
    </row>
    <row r="163" spans="2:65" s="1" customFormat="1" ht="11.25">
      <c r="B163" s="31"/>
      <c r="D163" s="161" t="s">
        <v>146</v>
      </c>
      <c r="F163" s="162" t="s">
        <v>1007</v>
      </c>
      <c r="I163" s="146"/>
      <c r="L163" s="31"/>
      <c r="M163" s="147"/>
      <c r="T163" s="55"/>
      <c r="AT163" s="16" t="s">
        <v>146</v>
      </c>
      <c r="AU163" s="16" t="s">
        <v>90</v>
      </c>
    </row>
    <row r="164" spans="2:65" s="1" customFormat="1" ht="19.5">
      <c r="B164" s="31"/>
      <c r="D164" s="144" t="s">
        <v>219</v>
      </c>
      <c r="F164" s="170" t="s">
        <v>1008</v>
      </c>
      <c r="I164" s="146"/>
      <c r="L164" s="31"/>
      <c r="M164" s="147"/>
      <c r="T164" s="55"/>
      <c r="AT164" s="16" t="s">
        <v>219</v>
      </c>
      <c r="AU164" s="16" t="s">
        <v>90</v>
      </c>
    </row>
    <row r="165" spans="2:65" s="12" customFormat="1" ht="11.25">
      <c r="B165" s="148"/>
      <c r="D165" s="144" t="s">
        <v>137</v>
      </c>
      <c r="E165" s="149" t="s">
        <v>1</v>
      </c>
      <c r="F165" s="150" t="s">
        <v>1009</v>
      </c>
      <c r="H165" s="149" t="s">
        <v>1</v>
      </c>
      <c r="I165" s="151"/>
      <c r="L165" s="148"/>
      <c r="M165" s="152"/>
      <c r="T165" s="153"/>
      <c r="AT165" s="149" t="s">
        <v>137</v>
      </c>
      <c r="AU165" s="149" t="s">
        <v>90</v>
      </c>
      <c r="AV165" s="12" t="s">
        <v>88</v>
      </c>
      <c r="AW165" s="12" t="s">
        <v>36</v>
      </c>
      <c r="AX165" s="12" t="s">
        <v>80</v>
      </c>
      <c r="AY165" s="149" t="s">
        <v>127</v>
      </c>
    </row>
    <row r="166" spans="2:65" s="12" customFormat="1" ht="11.25">
      <c r="B166" s="148"/>
      <c r="D166" s="144" t="s">
        <v>137</v>
      </c>
      <c r="E166" s="149" t="s">
        <v>1</v>
      </c>
      <c r="F166" s="150" t="s">
        <v>1010</v>
      </c>
      <c r="H166" s="149" t="s">
        <v>1</v>
      </c>
      <c r="I166" s="151"/>
      <c r="L166" s="148"/>
      <c r="M166" s="152"/>
      <c r="T166" s="153"/>
      <c r="AT166" s="149" t="s">
        <v>137</v>
      </c>
      <c r="AU166" s="149" t="s">
        <v>90</v>
      </c>
      <c r="AV166" s="12" t="s">
        <v>88</v>
      </c>
      <c r="AW166" s="12" t="s">
        <v>36</v>
      </c>
      <c r="AX166" s="12" t="s">
        <v>80</v>
      </c>
      <c r="AY166" s="149" t="s">
        <v>127</v>
      </c>
    </row>
    <row r="167" spans="2:65" s="13" customFormat="1" ht="11.25">
      <c r="B167" s="154"/>
      <c r="D167" s="144" t="s">
        <v>137</v>
      </c>
      <c r="E167" s="155" t="s">
        <v>1</v>
      </c>
      <c r="F167" s="156" t="s">
        <v>1011</v>
      </c>
      <c r="H167" s="157">
        <v>36000</v>
      </c>
      <c r="I167" s="158"/>
      <c r="L167" s="154"/>
      <c r="M167" s="159"/>
      <c r="T167" s="160"/>
      <c r="AT167" s="155" t="s">
        <v>137</v>
      </c>
      <c r="AU167" s="155" t="s">
        <v>90</v>
      </c>
      <c r="AV167" s="13" t="s">
        <v>90</v>
      </c>
      <c r="AW167" s="13" t="s">
        <v>36</v>
      </c>
      <c r="AX167" s="13" t="s">
        <v>88</v>
      </c>
      <c r="AY167" s="155" t="s">
        <v>127</v>
      </c>
    </row>
    <row r="168" spans="2:65" s="11" customFormat="1" ht="22.9" customHeight="1">
      <c r="B168" s="119"/>
      <c r="D168" s="120" t="s">
        <v>79</v>
      </c>
      <c r="E168" s="129" t="s">
        <v>1012</v>
      </c>
      <c r="F168" s="129" t="s">
        <v>1013</v>
      </c>
      <c r="I168" s="122"/>
      <c r="J168" s="130">
        <f>BK168</f>
        <v>0</v>
      </c>
      <c r="L168" s="119"/>
      <c r="M168" s="124"/>
      <c r="P168" s="125">
        <f>SUM(P169:P174)</f>
        <v>0</v>
      </c>
      <c r="R168" s="125">
        <f>SUM(R169:R174)</f>
        <v>0</v>
      </c>
      <c r="T168" s="126">
        <f>SUM(T169:T174)</f>
        <v>0</v>
      </c>
      <c r="AR168" s="120" t="s">
        <v>139</v>
      </c>
      <c r="AT168" s="127" t="s">
        <v>79</v>
      </c>
      <c r="AU168" s="127" t="s">
        <v>88</v>
      </c>
      <c r="AY168" s="120" t="s">
        <v>127</v>
      </c>
      <c r="BK168" s="128">
        <f>SUM(BK169:BK174)</f>
        <v>0</v>
      </c>
    </row>
    <row r="169" spans="2:65" s="1" customFormat="1" ht="16.5" customHeight="1">
      <c r="B169" s="31"/>
      <c r="C169" s="131" t="s">
        <v>326</v>
      </c>
      <c r="D169" s="131" t="s">
        <v>129</v>
      </c>
      <c r="E169" s="132" t="s">
        <v>1014</v>
      </c>
      <c r="F169" s="133" t="s">
        <v>1015</v>
      </c>
      <c r="G169" s="134" t="s">
        <v>965</v>
      </c>
      <c r="H169" s="135">
        <v>1</v>
      </c>
      <c r="I169" s="136"/>
      <c r="J169" s="137">
        <f>ROUND(I169*H169,2)</f>
        <v>0</v>
      </c>
      <c r="K169" s="133" t="s">
        <v>143</v>
      </c>
      <c r="L169" s="31"/>
      <c r="M169" s="138" t="s">
        <v>1</v>
      </c>
      <c r="N169" s="139" t="s">
        <v>45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966</v>
      </c>
      <c r="AT169" s="142" t="s">
        <v>129</v>
      </c>
      <c r="AU169" s="142" t="s">
        <v>90</v>
      </c>
      <c r="AY169" s="16" t="s">
        <v>127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88</v>
      </c>
      <c r="BK169" s="143">
        <f>ROUND(I169*H169,2)</f>
        <v>0</v>
      </c>
      <c r="BL169" s="16" t="s">
        <v>966</v>
      </c>
      <c r="BM169" s="142" t="s">
        <v>1016</v>
      </c>
    </row>
    <row r="170" spans="2:65" s="1" customFormat="1" ht="11.25">
      <c r="B170" s="31"/>
      <c r="D170" s="144" t="s">
        <v>136</v>
      </c>
      <c r="F170" s="145" t="s">
        <v>1015</v>
      </c>
      <c r="I170" s="146"/>
      <c r="L170" s="31"/>
      <c r="M170" s="147"/>
      <c r="T170" s="55"/>
      <c r="AT170" s="16" t="s">
        <v>136</v>
      </c>
      <c r="AU170" s="16" t="s">
        <v>90</v>
      </c>
    </row>
    <row r="171" spans="2:65" s="1" customFormat="1" ht="11.25">
      <c r="B171" s="31"/>
      <c r="D171" s="161" t="s">
        <v>146</v>
      </c>
      <c r="F171" s="162" t="s">
        <v>1017</v>
      </c>
      <c r="I171" s="146"/>
      <c r="L171" s="31"/>
      <c r="M171" s="147"/>
      <c r="T171" s="55"/>
      <c r="AT171" s="16" t="s">
        <v>146</v>
      </c>
      <c r="AU171" s="16" t="s">
        <v>90</v>
      </c>
    </row>
    <row r="172" spans="2:65" s="1" customFormat="1" ht="16.5" customHeight="1">
      <c r="B172" s="31"/>
      <c r="C172" s="131" t="s">
        <v>332</v>
      </c>
      <c r="D172" s="131" t="s">
        <v>129</v>
      </c>
      <c r="E172" s="132" t="s">
        <v>1018</v>
      </c>
      <c r="F172" s="133" t="s">
        <v>1019</v>
      </c>
      <c r="G172" s="134" t="s">
        <v>965</v>
      </c>
      <c r="H172" s="135">
        <v>1</v>
      </c>
      <c r="I172" s="136"/>
      <c r="J172" s="137">
        <f>ROUND(I172*H172,2)</f>
        <v>0</v>
      </c>
      <c r="K172" s="133" t="s">
        <v>143</v>
      </c>
      <c r="L172" s="31"/>
      <c r="M172" s="138" t="s">
        <v>1</v>
      </c>
      <c r="N172" s="139" t="s">
        <v>45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966</v>
      </c>
      <c r="AT172" s="142" t="s">
        <v>129</v>
      </c>
      <c r="AU172" s="142" t="s">
        <v>90</v>
      </c>
      <c r="AY172" s="16" t="s">
        <v>127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88</v>
      </c>
      <c r="BK172" s="143">
        <f>ROUND(I172*H172,2)</f>
        <v>0</v>
      </c>
      <c r="BL172" s="16" t="s">
        <v>966</v>
      </c>
      <c r="BM172" s="142" t="s">
        <v>1020</v>
      </c>
    </row>
    <row r="173" spans="2:65" s="1" customFormat="1" ht="11.25">
      <c r="B173" s="31"/>
      <c r="D173" s="144" t="s">
        <v>136</v>
      </c>
      <c r="F173" s="145" t="s">
        <v>1019</v>
      </c>
      <c r="I173" s="146"/>
      <c r="L173" s="31"/>
      <c r="M173" s="147"/>
      <c r="T173" s="55"/>
      <c r="AT173" s="16" t="s">
        <v>136</v>
      </c>
      <c r="AU173" s="16" t="s">
        <v>90</v>
      </c>
    </row>
    <row r="174" spans="2:65" s="1" customFormat="1" ht="11.25">
      <c r="B174" s="31"/>
      <c r="D174" s="161" t="s">
        <v>146</v>
      </c>
      <c r="F174" s="162" t="s">
        <v>1021</v>
      </c>
      <c r="I174" s="146"/>
      <c r="L174" s="31"/>
      <c r="M174" s="181"/>
      <c r="N174" s="182"/>
      <c r="O174" s="182"/>
      <c r="P174" s="182"/>
      <c r="Q174" s="182"/>
      <c r="R174" s="182"/>
      <c r="S174" s="182"/>
      <c r="T174" s="183"/>
      <c r="AT174" s="16" t="s">
        <v>146</v>
      </c>
      <c r="AU174" s="16" t="s">
        <v>90</v>
      </c>
    </row>
    <row r="175" spans="2:65" s="1" customFormat="1" ht="6.95" customHeight="1"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31"/>
    </row>
  </sheetData>
  <sheetProtection algorithmName="SHA-512" hashValue="TXp5vFU6Saympvw2uGDNe+2ovlS6Urd18o0wICJhomqt5dLwubm5oaY64+62ZHlH0MhACzDKcyxkG8lN8JJOPw==" saltValue="H8UGL/Lud2wxqTurrMR036LcsBdvTZ6n6OzJpbkFcH73eK/57OwfCqaROD4cb3l748Zf1PGacLmvQc4aRAkfFQ==" spinCount="100000" sheet="1" objects="1" scenarios="1" formatColumns="0" formatRows="0" autoFilter="0"/>
  <autoFilter ref="C120:K174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 xr:uid="{00000000-0004-0000-0200-000000000000}"/>
    <hyperlink ref="F131" r:id="rId2" xr:uid="{00000000-0004-0000-0200-000001000000}"/>
    <hyperlink ref="F136" r:id="rId3" xr:uid="{00000000-0004-0000-0200-000002000000}"/>
    <hyperlink ref="F141" r:id="rId4" xr:uid="{00000000-0004-0000-0200-000003000000}"/>
    <hyperlink ref="F147" r:id="rId5" xr:uid="{00000000-0004-0000-0200-000004000000}"/>
    <hyperlink ref="F153" r:id="rId6" xr:uid="{00000000-0004-0000-0200-000005000000}"/>
    <hyperlink ref="F158" r:id="rId7" xr:uid="{00000000-0004-0000-0200-000006000000}"/>
    <hyperlink ref="F163" r:id="rId8" xr:uid="{00000000-0004-0000-0200-000007000000}"/>
    <hyperlink ref="F171" r:id="rId9" xr:uid="{00000000-0004-0000-0200-000008000000}"/>
    <hyperlink ref="F174" r:id="rId10" xr:uid="{00000000-0004-0000-02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802-01 - IO 01 - Vodovod</vt:lpstr>
      <vt:lpstr>802-10 - VON 01 - Vedlejš...</vt:lpstr>
      <vt:lpstr>'802-01 - IO 01 - Vodovod'!Názvy_tisku</vt:lpstr>
      <vt:lpstr>'802-10 - VON 01 - Vedlejš...'!Názvy_tisku</vt:lpstr>
      <vt:lpstr>'Rekapitulace stavby'!Názvy_tisku</vt:lpstr>
      <vt:lpstr>'802-01 - IO 01 - Vodovod'!Oblast_tisku</vt:lpstr>
      <vt:lpstr>'802-10 -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2025-06-25T07:18:42Z</dcterms:created>
  <dcterms:modified xsi:type="dcterms:W3CDTF">2025-06-25T07:20:25Z</dcterms:modified>
</cp:coreProperties>
</file>